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조태수\Desktop\총무\"/>
    </mc:Choice>
  </mc:AlternateContent>
  <bookViews>
    <workbookView xWindow="-6735" yWindow="-15" windowWidth="13935" windowHeight="9150" tabRatio="598"/>
  </bookViews>
  <sheets>
    <sheet name="운영위원" sheetId="18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G34" i="18" l="1"/>
  <c r="G33" i="18"/>
  <c r="E79" i="18"/>
  <c r="E77" i="18"/>
  <c r="H28" i="18"/>
  <c r="E23" i="18"/>
  <c r="G21" i="18"/>
  <c r="G20" i="18"/>
  <c r="D21" i="18"/>
  <c r="G7" i="18"/>
  <c r="D8" i="18"/>
  <c r="D7" i="18"/>
  <c r="G8" i="18"/>
  <c r="E9" i="18"/>
  <c r="H9" i="18"/>
  <c r="E8" i="18"/>
  <c r="E7" i="18"/>
  <c r="F11" i="18"/>
  <c r="F10" i="18"/>
  <c r="F6" i="18"/>
  <c r="G11" i="18"/>
  <c r="G10" i="18"/>
  <c r="E12" i="18"/>
  <c r="D11" i="18"/>
  <c r="D10" i="18"/>
  <c r="E13" i="18"/>
  <c r="E11" i="18"/>
  <c r="E10" i="18"/>
  <c r="D15" i="18"/>
  <c r="D14" i="18"/>
  <c r="G15" i="18"/>
  <c r="G14" i="18"/>
  <c r="E16" i="18"/>
  <c r="H16" i="18"/>
  <c r="D18" i="18"/>
  <c r="D17" i="18"/>
  <c r="G19" i="18"/>
  <c r="G18" i="18"/>
  <c r="G17" i="18"/>
  <c r="D20" i="18"/>
  <c r="E21" i="18"/>
  <c r="E20" i="18"/>
  <c r="E22" i="18"/>
  <c r="E24" i="18"/>
  <c r="D26" i="18"/>
  <c r="H26" i="18"/>
  <c r="D25" i="18"/>
  <c r="G26" i="18"/>
  <c r="E26" i="18"/>
  <c r="E27" i="18"/>
  <c r="H27" i="18"/>
  <c r="E28" i="18"/>
  <c r="D35" i="18"/>
  <c r="F35" i="18"/>
  <c r="G35" i="18"/>
  <c r="E36" i="18"/>
  <c r="E37" i="18"/>
  <c r="H37" i="18"/>
  <c r="E38" i="18"/>
  <c r="H38" i="18"/>
  <c r="E39" i="18"/>
  <c r="H39" i="18"/>
  <c r="E40" i="18"/>
  <c r="H40" i="18"/>
  <c r="D41" i="18"/>
  <c r="F41" i="18"/>
  <c r="G41" i="18"/>
  <c r="E42" i="18"/>
  <c r="E43" i="18"/>
  <c r="E44" i="18"/>
  <c r="H44" i="18"/>
  <c r="D45" i="18"/>
  <c r="F45" i="18"/>
  <c r="G45" i="18"/>
  <c r="E46" i="18"/>
  <c r="H46" i="18"/>
  <c r="E47" i="18"/>
  <c r="H47" i="18"/>
  <c r="E48" i="18"/>
  <c r="H48" i="18"/>
  <c r="E49" i="18"/>
  <c r="H49" i="18"/>
  <c r="E50" i="18"/>
  <c r="H50" i="18"/>
  <c r="E51" i="18"/>
  <c r="H51" i="18"/>
  <c r="D53" i="18"/>
  <c r="D52" i="18"/>
  <c r="F53" i="18"/>
  <c r="F52" i="18"/>
  <c r="G53" i="18"/>
  <c r="G52" i="18"/>
  <c r="E54" i="18"/>
  <c r="E55" i="18"/>
  <c r="H55" i="18"/>
  <c r="E56" i="18"/>
  <c r="H56" i="18"/>
  <c r="D62" i="18"/>
  <c r="D61" i="18"/>
  <c r="F62" i="18"/>
  <c r="F61" i="18"/>
  <c r="G62" i="18"/>
  <c r="G61" i="18"/>
  <c r="E63" i="18"/>
  <c r="E64" i="18"/>
  <c r="H64" i="18"/>
  <c r="E65" i="18"/>
  <c r="E66" i="18"/>
  <c r="H66" i="18"/>
  <c r="E67" i="18"/>
  <c r="E68" i="18"/>
  <c r="H68" i="18"/>
  <c r="E69" i="18"/>
  <c r="H69" i="18"/>
  <c r="E70" i="18"/>
  <c r="H70" i="18"/>
  <c r="E71" i="18"/>
  <c r="E72" i="18"/>
  <c r="H72" i="18"/>
  <c r="E73" i="18"/>
  <c r="E74" i="18"/>
  <c r="E75" i="18"/>
  <c r="E76" i="18"/>
  <c r="E78" i="18"/>
  <c r="H78" i="18"/>
  <c r="E80" i="18"/>
  <c r="E81" i="18"/>
  <c r="H81" i="18"/>
  <c r="E82" i="18"/>
  <c r="H82" i="18"/>
  <c r="E83" i="18"/>
  <c r="E84" i="18"/>
  <c r="E85" i="18"/>
  <c r="E86" i="18"/>
  <c r="H86" i="18"/>
  <c r="D88" i="18"/>
  <c r="D87" i="18"/>
  <c r="G88" i="18"/>
  <c r="G87" i="18"/>
  <c r="E89" i="18"/>
  <c r="E88" i="18"/>
  <c r="E87" i="18"/>
  <c r="H89" i="18"/>
  <c r="E15" i="18"/>
  <c r="G25" i="18"/>
  <c r="E25" i="18"/>
  <c r="E14" i="18"/>
  <c r="H87" i="18"/>
  <c r="E52" i="18"/>
  <c r="H52" i="18"/>
  <c r="E45" i="18"/>
  <c r="E41" i="18"/>
  <c r="H41" i="18"/>
  <c r="E53" i="18"/>
  <c r="H53" i="18"/>
  <c r="H45" i="18"/>
  <c r="F34" i="18"/>
  <c r="F33" i="18"/>
  <c r="E35" i="18"/>
  <c r="H35" i="18"/>
  <c r="H88" i="18"/>
  <c r="E19" i="18"/>
  <c r="E18" i="18"/>
  <c r="E17" i="18"/>
  <c r="E6" i="18"/>
  <c r="D34" i="18"/>
  <c r="D33" i="18"/>
  <c r="H25" i="18"/>
  <c r="H7" i="18"/>
  <c r="E62" i="18"/>
  <c r="E61" i="18"/>
  <c r="H61" i="18"/>
  <c r="H15" i="18"/>
  <c r="G6" i="18"/>
  <c r="H8" i="18"/>
  <c r="D6" i="18"/>
  <c r="H14" i="18"/>
  <c r="E33" i="18"/>
  <c r="H33" i="18"/>
  <c r="H62" i="18"/>
  <c r="E34" i="18"/>
  <c r="H34" i="18"/>
  <c r="H6" i="18"/>
</calcChain>
</file>

<file path=xl/sharedStrings.xml><?xml version="1.0" encoding="utf-8"?>
<sst xmlns="http://schemas.openxmlformats.org/spreadsheetml/2006/main" count="138" uniqueCount="91">
  <si>
    <t>세                        입</t>
  </si>
  <si>
    <t>관</t>
  </si>
  <si>
    <t>항</t>
  </si>
  <si>
    <t>목</t>
  </si>
  <si>
    <t>총   계</t>
  </si>
  <si>
    <t>총     계</t>
  </si>
  <si>
    <t>보조금수입</t>
  </si>
  <si>
    <t>소  계</t>
  </si>
  <si>
    <t>사  무  비</t>
  </si>
  <si>
    <t>후원금수입</t>
  </si>
  <si>
    <t>업무추진비</t>
  </si>
  <si>
    <t>제세공과금</t>
  </si>
  <si>
    <t>과              목</t>
  </si>
  <si>
    <t>공공요금</t>
  </si>
  <si>
    <t>사업비</t>
    <phoneticPr fontId="2" type="noConversion"/>
  </si>
  <si>
    <t>계</t>
    <phoneticPr fontId="2" type="noConversion"/>
  </si>
  <si>
    <t>인건비</t>
    <phoneticPr fontId="2" type="noConversion"/>
  </si>
  <si>
    <t>소  계</t>
    <phoneticPr fontId="2" type="noConversion"/>
  </si>
  <si>
    <t>소 계</t>
    <phoneticPr fontId="2" type="noConversion"/>
  </si>
  <si>
    <t>재산조성비</t>
    <phoneticPr fontId="2" type="noConversion"/>
  </si>
  <si>
    <t>보조금</t>
    <phoneticPr fontId="2" type="noConversion"/>
  </si>
  <si>
    <t>자부담</t>
    <phoneticPr fontId="2" type="noConversion"/>
  </si>
  <si>
    <t>(단위 : 원)</t>
    <phoneticPr fontId="2" type="noConversion"/>
  </si>
  <si>
    <t>잡 수 입</t>
    <phoneticPr fontId="2" type="noConversion"/>
  </si>
  <si>
    <t>비고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</si>
  <si>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</si>
  <si>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</si>
  <si>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</si>
  <si>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퇴직적립금</t>
    <phoneticPr fontId="2" type="noConversion"/>
  </si>
  <si>
    <t>여비</t>
    <phoneticPr fontId="2" type="noConversion"/>
  </si>
  <si>
    <t>수용비및수수료</t>
    <phoneticPr fontId="2" type="noConversion"/>
  </si>
  <si>
    <t>시설비</t>
    <phoneticPr fontId="2" type="noConversion"/>
  </si>
  <si>
    <t>자산취득비</t>
    <phoneticPr fontId="2" type="noConversion"/>
  </si>
  <si>
    <t>시설장비유지비</t>
    <phoneticPr fontId="2" type="noConversion"/>
  </si>
  <si>
    <t>소 계</t>
    <phoneticPr fontId="2" type="noConversion"/>
  </si>
  <si>
    <t>운영비</t>
    <phoneticPr fontId="2" type="noConversion"/>
  </si>
  <si>
    <t>사업수입</t>
    <phoneticPr fontId="2" type="noConversion"/>
  </si>
  <si>
    <t>후원금수입</t>
    <phoneticPr fontId="2" type="noConversion"/>
  </si>
  <si>
    <t>예금이자수입</t>
    <phoneticPr fontId="2" type="noConversion"/>
  </si>
  <si>
    <t>기타잡수입</t>
    <phoneticPr fontId="2" type="noConversion"/>
  </si>
  <si>
    <t>직책보조비</t>
    <phoneticPr fontId="2" type="noConversion"/>
  </si>
  <si>
    <t>차량비</t>
    <phoneticPr fontId="2" type="noConversion"/>
  </si>
  <si>
    <t>연료비</t>
    <phoneticPr fontId="2" type="noConversion"/>
  </si>
  <si>
    <t>(1) 세입결산</t>
    <phoneticPr fontId="2" type="noConversion"/>
  </si>
  <si>
    <t>(3) 세출결산</t>
    <phoneticPr fontId="2" type="noConversion"/>
  </si>
  <si>
    <t>소계</t>
    <phoneticPr fontId="2" type="noConversion"/>
  </si>
  <si>
    <t>전입금수입</t>
    <phoneticPr fontId="2" type="noConversion"/>
  </si>
  <si>
    <t>제수당</t>
    <phoneticPr fontId="2" type="noConversion"/>
  </si>
  <si>
    <t>예산액(A)</t>
    <phoneticPr fontId="2" type="noConversion"/>
  </si>
  <si>
    <t>집행액(B)</t>
    <phoneticPr fontId="2" type="noConversion"/>
  </si>
  <si>
    <t>수입액(B)</t>
    <phoneticPr fontId="2" type="noConversion"/>
  </si>
  <si>
    <t>증감(B-A)</t>
    <phoneticPr fontId="2" type="noConversion"/>
  </si>
  <si>
    <t>잔액(A-B)</t>
    <phoneticPr fontId="2" type="noConversion"/>
  </si>
  <si>
    <t>이월금수입</t>
    <phoneticPr fontId="2" type="noConversion"/>
  </si>
  <si>
    <t>잡지출</t>
    <phoneticPr fontId="2" type="noConversion"/>
  </si>
  <si>
    <t>기타보조금수입</t>
    <phoneticPr fontId="2" type="noConversion"/>
  </si>
  <si>
    <t>법인전입금</t>
    <phoneticPr fontId="10" type="noConversion"/>
  </si>
  <si>
    <t>기본급</t>
    <phoneticPr fontId="2" type="noConversion"/>
  </si>
  <si>
    <t>연구개발사업</t>
    <phoneticPr fontId="10" type="noConversion"/>
  </si>
  <si>
    <t>기타후생경비</t>
    <phoneticPr fontId="2" type="noConversion"/>
  </si>
  <si>
    <t>사회보험부담금</t>
    <phoneticPr fontId="2" type="noConversion"/>
  </si>
  <si>
    <t>기관운영비</t>
    <phoneticPr fontId="2" type="noConversion"/>
  </si>
  <si>
    <t>회의비</t>
    <phoneticPr fontId="2" type="noConversion"/>
  </si>
  <si>
    <t>경로당활성화사업</t>
    <phoneticPr fontId="2" type="noConversion"/>
  </si>
  <si>
    <t>이용자부담금</t>
    <phoneticPr fontId="2" type="noConversion"/>
  </si>
  <si>
    <t>정서생활지원사업</t>
    <phoneticPr fontId="10" type="noConversion"/>
  </si>
  <si>
    <t>사회교육지원사업</t>
    <phoneticPr fontId="10" type="noConversion"/>
  </si>
  <si>
    <t>건강생활지원사업</t>
    <phoneticPr fontId="10" type="noConversion"/>
  </si>
  <si>
    <t>재가복지사업</t>
    <phoneticPr fontId="10" type="noConversion"/>
  </si>
  <si>
    <t>경로증진사업</t>
    <phoneticPr fontId="10" type="noConversion"/>
  </si>
  <si>
    <t>사회참여사업</t>
    <phoneticPr fontId="10" type="noConversion"/>
  </si>
  <si>
    <t>지역자원개발및 연계사업</t>
    <phoneticPr fontId="10" type="noConversion"/>
  </si>
  <si>
    <t>연계사업</t>
    <phoneticPr fontId="10" type="noConversion"/>
  </si>
  <si>
    <t>관학연계이동복지관</t>
    <phoneticPr fontId="2" type="noConversion"/>
  </si>
  <si>
    <t>YOYO클럽활성화사업</t>
    <phoneticPr fontId="2" type="noConversion"/>
  </si>
  <si>
    <t>YOYO공연예술단사업</t>
    <phoneticPr fontId="2" type="noConversion"/>
  </si>
  <si>
    <t>성인문해</t>
    <phoneticPr fontId="2" type="noConversion"/>
  </si>
  <si>
    <t>경로식당무료급식사업</t>
    <phoneticPr fontId="2" type="noConversion"/>
  </si>
  <si>
    <t>도시락배살사업</t>
    <phoneticPr fontId="2" type="noConversion"/>
  </si>
  <si>
    <t>무용사업</t>
    <phoneticPr fontId="2" type="noConversion"/>
  </si>
  <si>
    <t>아산재단사업</t>
    <phoneticPr fontId="2" type="noConversion"/>
  </si>
  <si>
    <t>전년도(후원금)이월금수입</t>
    <phoneticPr fontId="2" type="noConversion"/>
  </si>
  <si>
    <t>전년도(사업)이월금수입</t>
    <phoneticPr fontId="2" type="noConversion"/>
  </si>
  <si>
    <t>전년도(이자)이월금수입</t>
    <phoneticPr fontId="2" type="noConversion"/>
  </si>
  <si>
    <t>노인자원봉사활성화사업</t>
    <phoneticPr fontId="2" type="noConversion"/>
  </si>
  <si>
    <t>2015년도 예천군노인복지관 집행결과 보고서 총괄</t>
    <phoneticPr fontId="2" type="noConversion"/>
  </si>
  <si>
    <t>방송통신예방교육사업</t>
    <phoneticPr fontId="2" type="noConversion"/>
  </si>
  <si>
    <t>허위`과대광고예방교육사업</t>
    <phoneticPr fontId="2" type="noConversion"/>
  </si>
  <si>
    <t>아산재단(노노케어)사업</t>
    <phoneticPr fontId="2" type="noConversion"/>
  </si>
  <si>
    <t>한국문화유산탐방사업</t>
    <phoneticPr fontId="2" type="noConversion"/>
  </si>
  <si>
    <t>노인사회활동지원사업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</si>
</sst>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₩&quot;* #,##0_-;\-&quot;₩&quot;* #,##0_-;_-&quot;₩&quot;* &quot;-&quot;_-;_-@_-"/>
    <numFmt numFmtId="41" formatCode="_-* #,##0_-;\-* #,##0_-;_-* &quot;-&quot;_-;_-@_-"/>
    <numFmt numFmtId="180" formatCode="#,###,"/>
    <numFmt numFmtId="182" formatCode="#,##0_ "/>
  </numFmts>
  <fonts count="16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9"/>
      <color indexed="8"/>
      <name val="굴림체"/>
      <family val="3"/>
      <charset val="129"/>
    </font>
    <font>
      <b/>
      <sz val="9"/>
      <name val="굴림체"/>
      <family val="3"/>
      <charset val="129"/>
    </font>
    <font>
      <b/>
      <sz val="16"/>
      <name val="굴림체"/>
      <family val="3"/>
      <charset val="129"/>
    </font>
    <font>
      <b/>
      <sz val="11"/>
      <name val="돋움"/>
      <family val="3"/>
      <charset val="129"/>
    </font>
    <font>
      <sz val="7"/>
      <name val="굴림체"/>
      <family val="3"/>
      <charset val="129"/>
    </font>
    <font>
      <sz val="8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color theme="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1" fillId="0" borderId="1" xfId="0" applyFont="1" applyBorder="1" applyAlignment="1">
      <alignment horizontal="center" vertical="center" shrinkToFit="1"/>
    </xf>
    <xf numFmtId="180" fontId="0" fillId="0" borderId="0" xfId="0" applyNumberFormat="1" applyAlignment="1">
      <alignment horizontal="right" vertical="center"/>
    </xf>
    <xf numFmtId="180" fontId="0" fillId="0" borderId="0" xfId="0" applyNumberFormat="1">
      <alignment vertical="center"/>
    </xf>
    <xf numFmtId="180" fontId="3" fillId="0" borderId="0" xfId="0" applyNumberFormat="1" applyFont="1" applyAlignment="1">
      <alignment horizontal="right" vertical="center"/>
    </xf>
    <xf numFmtId="180" fontId="3" fillId="0" borderId="0" xfId="1" applyNumberFormat="1" applyFont="1" applyAlignment="1">
      <alignment horizontal="right" vertical="center"/>
    </xf>
    <xf numFmtId="180" fontId="3" fillId="0" borderId="0" xfId="1" applyNumberFormat="1" applyFont="1">
      <alignment vertical="center"/>
    </xf>
    <xf numFmtId="180" fontId="4" fillId="0" borderId="7" xfId="0" applyNumberFormat="1" applyFont="1" applyBorder="1" applyAlignment="1">
      <alignment horizontal="center" vertical="center" wrapText="1"/>
    </xf>
    <xf numFmtId="180" fontId="0" fillId="0" borderId="7" xfId="0" applyNumberFormat="1" applyBorder="1" applyAlignment="1">
      <alignment horizontal="center" vertical="center"/>
    </xf>
    <xf numFmtId="180" fontId="3" fillId="0" borderId="0" xfId="0" applyNumberFormat="1" applyFont="1" applyBorder="1" applyAlignment="1">
      <alignment horizontal="right" vertical="center"/>
    </xf>
    <xf numFmtId="180" fontId="3" fillId="0" borderId="0" xfId="1" applyNumberFormat="1" applyFont="1" applyBorder="1" applyAlignment="1">
      <alignment horizontal="right" vertical="center"/>
    </xf>
    <xf numFmtId="180" fontId="3" fillId="0" borderId="0" xfId="1" applyNumberFormat="1" applyFont="1" applyBorder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wrapText="1"/>
    </xf>
    <xf numFmtId="180" fontId="9" fillId="0" borderId="9" xfId="1" applyNumberFormat="1" applyFont="1" applyBorder="1" applyAlignment="1">
      <alignment vertical="center" wrapText="1"/>
    </xf>
    <xf numFmtId="180" fontId="9" fillId="0" borderId="10" xfId="1" applyNumberFormat="1" applyFont="1" applyBorder="1" applyAlignment="1">
      <alignment vertical="center"/>
    </xf>
    <xf numFmtId="180" fontId="3" fillId="0" borderId="10" xfId="1" applyNumberFormat="1" applyFont="1" applyBorder="1">
      <alignment vertical="center"/>
    </xf>
    <xf numFmtId="180" fontId="6" fillId="0" borderId="10" xfId="1" applyNumberFormat="1" applyFont="1" applyBorder="1">
      <alignment vertical="center"/>
    </xf>
    <xf numFmtId="180" fontId="3" fillId="0" borderId="10" xfId="1" applyNumberFormat="1" applyFont="1" applyBorder="1" applyAlignment="1">
      <alignment horizontal="center" vertical="center"/>
    </xf>
    <xf numFmtId="180" fontId="3" fillId="0" borderId="11" xfId="1" applyNumberFormat="1" applyFont="1" applyBorder="1">
      <alignment vertical="center"/>
    </xf>
    <xf numFmtId="180" fontId="6" fillId="0" borderId="12" xfId="1" applyNumberFormat="1" applyFont="1" applyBorder="1" applyAlignment="1">
      <alignment horizontal="right" vertical="center"/>
    </xf>
    <xf numFmtId="180" fontId="4" fillId="0" borderId="10" xfId="1" applyNumberFormat="1" applyFont="1" applyBorder="1" applyAlignment="1">
      <alignment horizontal="right" vertical="center" wrapText="1"/>
    </xf>
    <xf numFmtId="180" fontId="3" fillId="2" borderId="10" xfId="1" applyNumberFormat="1" applyFont="1" applyFill="1" applyBorder="1" applyAlignment="1">
      <alignment horizontal="right" vertical="center"/>
    </xf>
    <xf numFmtId="180" fontId="3" fillId="0" borderId="10" xfId="1" applyNumberFormat="1" applyFont="1" applyBorder="1" applyAlignment="1">
      <alignment horizontal="right" vertical="center"/>
    </xf>
    <xf numFmtId="180" fontId="3" fillId="0" borderId="13" xfId="1" applyNumberFormat="1" applyFont="1" applyBorder="1" applyAlignment="1">
      <alignment horizontal="right" vertical="center"/>
    </xf>
    <xf numFmtId="180" fontId="6" fillId="0" borderId="10" xfId="1" applyNumberFormat="1" applyFont="1" applyBorder="1" applyAlignment="1">
      <alignment horizontal="right" vertical="center"/>
    </xf>
    <xf numFmtId="180" fontId="3" fillId="0" borderId="11" xfId="1" applyNumberFormat="1" applyFont="1" applyBorder="1" applyAlignment="1">
      <alignment horizontal="right" vertical="center"/>
    </xf>
    <xf numFmtId="182" fontId="5" fillId="0" borderId="5" xfId="1" applyNumberFormat="1" applyFont="1" applyBorder="1" applyAlignment="1">
      <alignment horizontal="right" vertical="center" wrapText="1"/>
    </xf>
    <xf numFmtId="182" fontId="5" fillId="0" borderId="14" xfId="1" applyNumberFormat="1" applyFont="1" applyBorder="1" applyAlignment="1">
      <alignment horizontal="right" vertical="center" wrapText="1"/>
    </xf>
    <xf numFmtId="182" fontId="5" fillId="0" borderId="1" xfId="1" applyNumberFormat="1" applyFont="1" applyBorder="1" applyAlignment="1">
      <alignment horizontal="right" vertical="center" wrapText="1"/>
    </xf>
    <xf numFmtId="182" fontId="6" fillId="0" borderId="1" xfId="1" applyNumberFormat="1" applyFont="1" applyBorder="1" applyAlignment="1">
      <alignment horizontal="right" vertical="center"/>
    </xf>
    <xf numFmtId="182" fontId="4" fillId="0" borderId="1" xfId="1" applyNumberFormat="1" applyFont="1" applyBorder="1" applyAlignment="1">
      <alignment horizontal="right" vertical="center" wrapText="1"/>
    </xf>
    <xf numFmtId="182" fontId="5" fillId="0" borderId="15" xfId="1" applyNumberFormat="1" applyFont="1" applyBorder="1" applyAlignment="1">
      <alignment horizontal="right" vertical="center" wrapText="1"/>
    </xf>
    <xf numFmtId="182" fontId="4" fillId="0" borderId="2" xfId="1" applyNumberFormat="1" applyFont="1" applyBorder="1" applyAlignment="1">
      <alignment horizontal="right" vertical="center" wrapText="1"/>
    </xf>
    <xf numFmtId="182" fontId="5" fillId="0" borderId="3" xfId="1" applyNumberFormat="1" applyFont="1" applyBorder="1" applyAlignment="1">
      <alignment horizontal="right" vertical="center" wrapText="1"/>
    </xf>
    <xf numFmtId="182" fontId="3" fillId="0" borderId="1" xfId="1" applyNumberFormat="1" applyFont="1" applyBorder="1" applyAlignment="1">
      <alignment horizontal="right" vertical="center"/>
    </xf>
    <xf numFmtId="182" fontId="4" fillId="0" borderId="14" xfId="1" applyNumberFormat="1" applyFont="1" applyBorder="1" applyAlignment="1">
      <alignment horizontal="right" vertical="center" wrapText="1"/>
    </xf>
    <xf numFmtId="182" fontId="4" fillId="0" borderId="8" xfId="1" applyNumberFormat="1" applyFont="1" applyBorder="1" applyAlignment="1">
      <alignment horizontal="right" vertical="center" wrapText="1"/>
    </xf>
    <xf numFmtId="182" fontId="3" fillId="0" borderId="2" xfId="1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center" vertical="center" wrapText="1"/>
    </xf>
    <xf numFmtId="3" fontId="13" fillId="0" borderId="5" xfId="1" applyNumberFormat="1" applyFont="1" applyBorder="1" applyAlignment="1">
      <alignment horizontal="right" vertical="center" wrapText="1"/>
    </xf>
    <xf numFmtId="180" fontId="13" fillId="0" borderId="1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shrinkToFit="1"/>
    </xf>
    <xf numFmtId="3" fontId="13" fillId="0" borderId="1" xfId="1" applyNumberFormat="1" applyFont="1" applyBorder="1" applyAlignment="1">
      <alignment horizontal="right" vertical="center" wrapText="1"/>
    </xf>
    <xf numFmtId="180" fontId="13" fillId="0" borderId="10" xfId="0" applyNumberFormat="1" applyFont="1" applyBorder="1" applyAlignment="1">
      <alignment horizontal="right" vertical="center" wrapText="1"/>
    </xf>
    <xf numFmtId="3" fontId="13" fillId="3" borderId="1" xfId="1" applyNumberFormat="1" applyFont="1" applyFill="1" applyBorder="1" applyAlignment="1">
      <alignment horizontal="right" vertical="center" wrapText="1"/>
    </xf>
    <xf numFmtId="3" fontId="12" fillId="3" borderId="1" xfId="1" applyNumberFormat="1" applyFont="1" applyFill="1" applyBorder="1" applyAlignment="1">
      <alignment horizontal="right" vertical="center" wrapText="1"/>
    </xf>
    <xf numFmtId="3" fontId="13" fillId="0" borderId="8" xfId="1" applyNumberFormat="1" applyFont="1" applyBorder="1" applyAlignment="1">
      <alignment horizontal="right" vertical="center" wrapText="1"/>
    </xf>
    <xf numFmtId="180" fontId="13" fillId="0" borderId="13" xfId="0" applyNumberFormat="1" applyFont="1" applyBorder="1" applyAlignment="1">
      <alignment horizontal="right" vertical="center" wrapText="1"/>
    </xf>
    <xf numFmtId="3" fontId="13" fillId="0" borderId="2" xfId="1" applyNumberFormat="1" applyFont="1" applyBorder="1" applyAlignment="1">
      <alignment horizontal="right" vertical="center" wrapText="1"/>
    </xf>
    <xf numFmtId="3" fontId="13" fillId="3" borderId="2" xfId="1" applyNumberFormat="1" applyFont="1" applyFill="1" applyBorder="1" applyAlignment="1">
      <alignment horizontal="right" vertical="center" wrapText="1"/>
    </xf>
    <xf numFmtId="180" fontId="13" fillId="0" borderId="11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" fontId="14" fillId="0" borderId="5" xfId="1" applyNumberFormat="1" applyFont="1" applyBorder="1" applyAlignment="1">
      <alignment horizontal="right" vertical="center" wrapText="1"/>
    </xf>
    <xf numFmtId="180" fontId="14" fillId="0" borderId="16" xfId="0" applyNumberFormat="1" applyFont="1" applyBorder="1" applyAlignment="1">
      <alignment horizontal="right" vertical="center" shrinkToFit="1"/>
    </xf>
    <xf numFmtId="180" fontId="14" fillId="0" borderId="16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3" fontId="14" fillId="0" borderId="1" xfId="1" applyNumberFormat="1" applyFont="1" applyBorder="1" applyAlignment="1">
      <alignment horizontal="right" vertical="center" wrapText="1"/>
    </xf>
    <xf numFmtId="180" fontId="14" fillId="0" borderId="10" xfId="0" applyNumberFormat="1" applyFont="1" applyBorder="1" applyAlignment="1">
      <alignment horizontal="right" vertical="center" wrapText="1"/>
    </xf>
    <xf numFmtId="3" fontId="14" fillId="3" borderId="1" xfId="1" applyNumberFormat="1" applyFont="1" applyFill="1" applyBorder="1" applyAlignment="1">
      <alignment horizontal="right" vertical="center" wrapText="1"/>
    </xf>
    <xf numFmtId="182" fontId="4" fillId="0" borderId="17" xfId="1" applyNumberFormat="1" applyFont="1" applyBorder="1" applyAlignment="1">
      <alignment horizontal="right" vertical="center" wrapText="1"/>
    </xf>
    <xf numFmtId="182" fontId="15" fillId="0" borderId="1" xfId="1" applyNumberFormat="1" applyFont="1" applyBorder="1" applyAlignment="1">
      <alignment horizontal="right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18" xfId="0" applyFont="1" applyBorder="1" applyAlignment="1">
      <alignment horizontal="righ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180" fontId="4" fillId="0" borderId="27" xfId="0" applyNumberFormat="1" applyFont="1" applyBorder="1" applyAlignment="1">
      <alignment horizontal="center" vertical="center" wrapText="1"/>
    </xf>
    <xf numFmtId="180" fontId="4" fillId="0" borderId="28" xfId="0" applyNumberFormat="1" applyFont="1" applyBorder="1" applyAlignment="1">
      <alignment horizontal="center" vertical="center" wrapText="1"/>
    </xf>
    <xf numFmtId="180" fontId="3" fillId="0" borderId="29" xfId="2" applyNumberFormat="1" applyFont="1" applyBorder="1" applyAlignment="1">
      <alignment horizontal="center" vertical="center"/>
    </xf>
    <xf numFmtId="180" fontId="3" fillId="0" borderId="25" xfId="2" applyNumberFormat="1" applyFont="1" applyBorder="1" applyAlignment="1">
      <alignment horizontal="center" vertical="center"/>
    </xf>
    <xf numFmtId="180" fontId="3" fillId="0" borderId="26" xfId="2" applyNumberFormat="1" applyFont="1" applyBorder="1" applyAlignment="1">
      <alignment horizontal="center" vertical="center"/>
    </xf>
    <xf numFmtId="180" fontId="3" fillId="0" borderId="27" xfId="2" applyNumberFormat="1" applyFont="1" applyBorder="1" applyAlignment="1">
      <alignment horizontal="center" vertical="center"/>
    </xf>
    <xf numFmtId="180" fontId="3" fillId="0" borderId="28" xfId="2" applyNumberFormat="1" applyFont="1" applyBorder="1" applyAlignment="1">
      <alignment horizontal="center" vertical="center"/>
    </xf>
    <xf numFmtId="180" fontId="4" fillId="0" borderId="30" xfId="0" applyNumberFormat="1" applyFont="1" applyBorder="1" applyAlignment="1">
      <alignment horizontal="center" vertical="center" wrapText="1"/>
    </xf>
    <xf numFmtId="180" fontId="4" fillId="0" borderId="3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18" xfId="0" applyBorder="1" applyAlignment="1">
      <alignment horizontal="right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180" fontId="13" fillId="0" borderId="27" xfId="0" applyNumberFormat="1" applyFont="1" applyBorder="1" applyAlignment="1">
      <alignment horizontal="center" vertical="center" wrapText="1"/>
    </xf>
    <xf numFmtId="180" fontId="13" fillId="0" borderId="28" xfId="0" applyNumberFormat="1" applyFont="1" applyBorder="1" applyAlignment="1">
      <alignment horizontal="center" vertical="center" wrapText="1"/>
    </xf>
    <xf numFmtId="180" fontId="13" fillId="0" borderId="29" xfId="0" applyNumberFormat="1" applyFont="1" applyBorder="1" applyAlignment="1">
      <alignment horizontal="center" vertical="center" wrapText="1"/>
    </xf>
    <xf numFmtId="180" fontId="13" fillId="0" borderId="25" xfId="0" applyNumberFormat="1" applyFont="1" applyBorder="1" applyAlignment="1">
      <alignment horizontal="center" vertical="center" wrapText="1"/>
    </xf>
    <xf numFmtId="180" fontId="13" fillId="0" borderId="26" xfId="0" applyNumberFormat="1" applyFont="1" applyBorder="1" applyAlignment="1">
      <alignment horizontal="center" vertical="center" wrapText="1"/>
    </xf>
    <xf numFmtId="180" fontId="13" fillId="0" borderId="30" xfId="0" applyNumberFormat="1" applyFont="1" applyBorder="1" applyAlignment="1">
      <alignment horizontal="center" vertical="center" wrapText="1"/>
    </xf>
    <xf numFmtId="180" fontId="13" fillId="0" borderId="31" xfId="0" applyNumberFormat="1" applyFont="1" applyBorder="1" applyAlignment="1">
      <alignment horizontal="center" vertical="center" wrapText="1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51652;&#50689;/DOCUME~1/87A9~1/&#50696;&#49328;&#54869;&#51064;%60&#52509;&#44292;(&#48373;&#51648;%20&#51089;&#50629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초복지총지출"/>
      <sheetName val="추경복지지출)"/>
      <sheetName val="Sheet1"/>
      <sheetName val="당초복지세입"/>
      <sheetName val="추경복지세입"/>
      <sheetName val="복지관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3">
          <cell r="N13">
            <v>4200000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>
      <selection activeCell="B53" sqref="B53:B56"/>
    </sheetView>
  </sheetViews>
  <sheetFormatPr defaultColWidth="8.88671875" defaultRowHeight="13.5" x14ac:dyDescent="0.15"/>
  <cols>
    <col min="1" max="2" width="12.109375" customWidth="1"/>
    <col min="3" max="3" width="14.5546875" customWidth="1"/>
    <col min="4" max="4" width="12.109375" style="15" customWidth="1"/>
    <col min="5" max="8" width="12.109375" style="16" customWidth="1"/>
    <col min="9" max="9" width="13.6640625" style="16" customWidth="1"/>
  </cols>
  <sheetData>
    <row r="1" spans="1:9" ht="20.25" customHeight="1" x14ac:dyDescent="0.15">
      <c r="A1" s="124" t="s">
        <v>85</v>
      </c>
      <c r="B1" s="124"/>
      <c r="C1" s="124"/>
      <c r="D1" s="124"/>
      <c r="E1" s="124"/>
      <c r="F1" s="124"/>
      <c r="G1" s="124"/>
      <c r="H1" s="124"/>
      <c r="I1" s="124"/>
    </row>
    <row r="2" spans="1:9" ht="17.100000000000001" customHeight="1" x14ac:dyDescent="0.15">
      <c r="A2" s="125" t="s">
        <v>43</v>
      </c>
      <c r="B2" s="125"/>
      <c r="D2" s="16"/>
    </row>
    <row r="3" spans="1:9" ht="12" customHeight="1" thickBot="1" x14ac:dyDescent="0.2">
      <c r="A3" s="126" t="s">
        <v>22</v>
      </c>
      <c r="B3" s="126"/>
      <c r="C3" s="126"/>
      <c r="D3" s="126"/>
      <c r="E3" s="126"/>
      <c r="F3" s="126"/>
      <c r="G3" s="126"/>
      <c r="H3" s="126"/>
      <c r="I3" s="126"/>
    </row>
    <row r="4" spans="1:9" ht="12" customHeight="1" x14ac:dyDescent="0.15">
      <c r="A4" s="127" t="s">
        <v>0</v>
      </c>
      <c r="B4" s="128"/>
      <c r="C4" s="129"/>
      <c r="D4" s="130" t="s">
        <v>48</v>
      </c>
      <c r="E4" s="132" t="s">
        <v>50</v>
      </c>
      <c r="F4" s="133"/>
      <c r="G4" s="134"/>
      <c r="H4" s="130" t="s">
        <v>51</v>
      </c>
      <c r="I4" s="135" t="s">
        <v>24</v>
      </c>
    </row>
    <row r="5" spans="1:9" ht="18" customHeight="1" thickBot="1" x14ac:dyDescent="0.2">
      <c r="A5" s="25" t="s">
        <v>25</v>
      </c>
      <c r="B5" s="26" t="s">
        <v>26</v>
      </c>
      <c r="C5" s="26" t="s">
        <v>27</v>
      </c>
      <c r="D5" s="131"/>
      <c r="E5" s="57" t="s">
        <v>15</v>
      </c>
      <c r="F5" s="57" t="s">
        <v>20</v>
      </c>
      <c r="G5" s="57" t="s">
        <v>21</v>
      </c>
      <c r="H5" s="131"/>
      <c r="I5" s="136"/>
    </row>
    <row r="6" spans="1:9" s="13" customFormat="1" ht="18" customHeight="1" thickTop="1" x14ac:dyDescent="0.15">
      <c r="A6" s="70" t="s">
        <v>4</v>
      </c>
      <c r="B6" s="71"/>
      <c r="C6" s="71"/>
      <c r="D6" s="72">
        <f>D7+D10+D14+D17+D20+D25</f>
        <v>980739000</v>
      </c>
      <c r="E6" s="72">
        <f>E7+E10+E14+E17+E20+E25</f>
        <v>983359248</v>
      </c>
      <c r="F6" s="72">
        <f>F7+F10+F14+F17+F20+F25</f>
        <v>857569000</v>
      </c>
      <c r="G6" s="72">
        <f>G7+G10+G14+G17+G20+G25</f>
        <v>125790248</v>
      </c>
      <c r="H6" s="72">
        <f>E6-D6</f>
        <v>2620248</v>
      </c>
      <c r="I6" s="73"/>
    </row>
    <row r="7" spans="1:9" s="13" customFormat="1" ht="18" customHeight="1" x14ac:dyDescent="0.15">
      <c r="A7" s="116" t="s">
        <v>36</v>
      </c>
      <c r="B7" s="71" t="s">
        <v>17</v>
      </c>
      <c r="C7" s="71"/>
      <c r="D7" s="72">
        <f>D8</f>
        <v>31420000</v>
      </c>
      <c r="E7" s="72">
        <f>E8</f>
        <v>30613000</v>
      </c>
      <c r="F7" s="72"/>
      <c r="G7" s="72">
        <f>G8</f>
        <v>30613000</v>
      </c>
      <c r="H7" s="72">
        <f>E7-D7</f>
        <v>-807000</v>
      </c>
      <c r="I7" s="74"/>
    </row>
    <row r="8" spans="1:9" ht="18" customHeight="1" x14ac:dyDescent="0.15">
      <c r="A8" s="117"/>
      <c r="B8" s="119" t="s">
        <v>36</v>
      </c>
      <c r="C8" s="27" t="s">
        <v>15</v>
      </c>
      <c r="D8" s="58">
        <f>D9</f>
        <v>31420000</v>
      </c>
      <c r="E8" s="58">
        <f>E9</f>
        <v>30613000</v>
      </c>
      <c r="F8" s="58"/>
      <c r="G8" s="58">
        <f>G9</f>
        <v>30613000</v>
      </c>
      <c r="H8" s="58">
        <f>E8-D8</f>
        <v>-807000</v>
      </c>
      <c r="I8" s="59"/>
    </row>
    <row r="9" spans="1:9" ht="18" customHeight="1" x14ac:dyDescent="0.15">
      <c r="A9" s="118"/>
      <c r="B9" s="120"/>
      <c r="C9" s="60" t="s">
        <v>64</v>
      </c>
      <c r="D9" s="58">
        <v>31420000</v>
      </c>
      <c r="E9" s="58">
        <f>G9</f>
        <v>30613000</v>
      </c>
      <c r="F9" s="58"/>
      <c r="G9" s="58">
        <v>30613000</v>
      </c>
      <c r="H9" s="58">
        <f>E9-D9</f>
        <v>-807000</v>
      </c>
      <c r="I9" s="59"/>
    </row>
    <row r="10" spans="1:9" s="13" customFormat="1" ht="18" customHeight="1" x14ac:dyDescent="0.15">
      <c r="A10" s="116" t="s">
        <v>6</v>
      </c>
      <c r="B10" s="75" t="s">
        <v>7</v>
      </c>
      <c r="C10" s="75"/>
      <c r="D10" s="76">
        <f>D11</f>
        <v>882491000</v>
      </c>
      <c r="E10" s="76">
        <f>E11</f>
        <v>882491000</v>
      </c>
      <c r="F10" s="76">
        <f>F11</f>
        <v>857569000</v>
      </c>
      <c r="G10" s="76">
        <f>G11</f>
        <v>24922000</v>
      </c>
      <c r="H10" s="72"/>
      <c r="I10" s="77"/>
    </row>
    <row r="11" spans="1:9" ht="18" customHeight="1" x14ac:dyDescent="0.15">
      <c r="A11" s="117"/>
      <c r="B11" s="119" t="s">
        <v>6</v>
      </c>
      <c r="C11" s="28" t="s">
        <v>15</v>
      </c>
      <c r="D11" s="61">
        <f>D12+D13</f>
        <v>882491000</v>
      </c>
      <c r="E11" s="61">
        <f>SUM(E12:E13)</f>
        <v>882491000</v>
      </c>
      <c r="F11" s="61">
        <f>F12</f>
        <v>857569000</v>
      </c>
      <c r="G11" s="63">
        <f>G13</f>
        <v>24922000</v>
      </c>
      <c r="H11" s="58"/>
      <c r="I11" s="62"/>
    </row>
    <row r="12" spans="1:9" ht="18" customHeight="1" x14ac:dyDescent="0.15">
      <c r="A12" s="117"/>
      <c r="B12" s="121"/>
      <c r="C12" s="28" t="s">
        <v>6</v>
      </c>
      <c r="D12" s="61">
        <v>857569000</v>
      </c>
      <c r="E12" s="61">
        <f>F12+G12</f>
        <v>857569000</v>
      </c>
      <c r="F12" s="63">
        <v>857569000</v>
      </c>
      <c r="G12" s="61"/>
      <c r="H12" s="58"/>
      <c r="I12" s="62"/>
    </row>
    <row r="13" spans="1:9" ht="18" customHeight="1" x14ac:dyDescent="0.15">
      <c r="A13" s="118"/>
      <c r="B13" s="120"/>
      <c r="C13" s="28" t="s">
        <v>55</v>
      </c>
      <c r="D13" s="61">
        <v>24922000</v>
      </c>
      <c r="E13" s="61">
        <f>F13+G13</f>
        <v>24922000</v>
      </c>
      <c r="F13" s="61"/>
      <c r="G13" s="61">
        <v>24922000</v>
      </c>
      <c r="H13" s="58"/>
      <c r="I13" s="62"/>
    </row>
    <row r="14" spans="1:9" s="13" customFormat="1" ht="18" customHeight="1" x14ac:dyDescent="0.15">
      <c r="A14" s="116" t="s">
        <v>37</v>
      </c>
      <c r="B14" s="75" t="s">
        <v>17</v>
      </c>
      <c r="C14" s="75"/>
      <c r="D14" s="76">
        <f>D15</f>
        <v>29213000</v>
      </c>
      <c r="E14" s="76">
        <f>E15</f>
        <v>32340657</v>
      </c>
      <c r="F14" s="76"/>
      <c r="G14" s="76">
        <f>G15</f>
        <v>32340657</v>
      </c>
      <c r="H14" s="72">
        <f t="shared" ref="H14:H28" si="0">E14-D14</f>
        <v>3127657</v>
      </c>
      <c r="I14" s="77"/>
    </row>
    <row r="15" spans="1:9" ht="18" customHeight="1" x14ac:dyDescent="0.15">
      <c r="A15" s="117"/>
      <c r="B15" s="119" t="s">
        <v>9</v>
      </c>
      <c r="C15" s="28" t="s">
        <v>15</v>
      </c>
      <c r="D15" s="61">
        <f>SUM(D16:D16)</f>
        <v>29213000</v>
      </c>
      <c r="E15" s="61">
        <f>F15+G15</f>
        <v>32340657</v>
      </c>
      <c r="F15" s="61"/>
      <c r="G15" s="61">
        <f>G16</f>
        <v>32340657</v>
      </c>
      <c r="H15" s="58">
        <f t="shared" si="0"/>
        <v>3127657</v>
      </c>
      <c r="I15" s="62"/>
    </row>
    <row r="16" spans="1:9" ht="18" customHeight="1" x14ac:dyDescent="0.15">
      <c r="A16" s="118"/>
      <c r="B16" s="120"/>
      <c r="C16" s="28" t="s">
        <v>37</v>
      </c>
      <c r="D16" s="61">
        <v>29213000</v>
      </c>
      <c r="E16" s="61">
        <f>F16+G16</f>
        <v>32340657</v>
      </c>
      <c r="F16" s="61"/>
      <c r="G16" s="61">
        <v>32340657</v>
      </c>
      <c r="H16" s="58">
        <f t="shared" si="0"/>
        <v>3127657</v>
      </c>
      <c r="I16" s="62"/>
    </row>
    <row r="17" spans="1:9" ht="18" customHeight="1" x14ac:dyDescent="0.15">
      <c r="A17" s="116" t="s">
        <v>46</v>
      </c>
      <c r="B17" s="28" t="s">
        <v>17</v>
      </c>
      <c r="C17" s="28"/>
      <c r="D17" s="61">
        <f>D18</f>
        <v>4200000</v>
      </c>
      <c r="E17" s="61">
        <f>E18</f>
        <v>4200000</v>
      </c>
      <c r="F17" s="61"/>
      <c r="G17" s="61">
        <f>G18</f>
        <v>4200000</v>
      </c>
      <c r="H17" s="58"/>
      <c r="I17" s="62"/>
    </row>
    <row r="18" spans="1:9" ht="18" customHeight="1" x14ac:dyDescent="0.15">
      <c r="A18" s="117"/>
      <c r="B18" s="119" t="s">
        <v>46</v>
      </c>
      <c r="C18" s="28" t="s">
        <v>15</v>
      </c>
      <c r="D18" s="61">
        <f>SUM(D19:D19)</f>
        <v>4200000</v>
      </c>
      <c r="E18" s="61">
        <f>SUM(E19:E19)</f>
        <v>4200000</v>
      </c>
      <c r="F18" s="61"/>
      <c r="G18" s="61">
        <f>SUM(G19:G19)</f>
        <v>4200000</v>
      </c>
      <c r="H18" s="58"/>
      <c r="I18" s="62"/>
    </row>
    <row r="19" spans="1:9" ht="18" customHeight="1" x14ac:dyDescent="0.15">
      <c r="A19" s="118"/>
      <c r="B19" s="120"/>
      <c r="C19" s="28" t="s">
        <v>56</v>
      </c>
      <c r="D19" s="61">
        <v>4200000</v>
      </c>
      <c r="E19" s="61">
        <f>F19+G19</f>
        <v>4200000</v>
      </c>
      <c r="F19" s="61"/>
      <c r="G19" s="63">
        <f>[1]추경복지세입!N13</f>
        <v>4200000</v>
      </c>
      <c r="H19" s="58"/>
      <c r="I19" s="62"/>
    </row>
    <row r="20" spans="1:9" s="13" customFormat="1" ht="15.75" customHeight="1" x14ac:dyDescent="0.15">
      <c r="A20" s="116" t="s">
        <v>53</v>
      </c>
      <c r="B20" s="71" t="s">
        <v>17</v>
      </c>
      <c r="C20" s="75"/>
      <c r="D20" s="76">
        <f>D21</f>
        <v>31047008</v>
      </c>
      <c r="E20" s="76">
        <f>E21</f>
        <v>31047008</v>
      </c>
      <c r="F20" s="76"/>
      <c r="G20" s="76">
        <f>G21</f>
        <v>31047008</v>
      </c>
      <c r="H20" s="72"/>
      <c r="I20" s="77"/>
    </row>
    <row r="21" spans="1:9" s="13" customFormat="1" ht="15.75" customHeight="1" x14ac:dyDescent="0.15">
      <c r="A21" s="117"/>
      <c r="B21" s="119" t="s">
        <v>53</v>
      </c>
      <c r="C21" s="75" t="s">
        <v>15</v>
      </c>
      <c r="D21" s="76">
        <f>SUM(D22:D24)</f>
        <v>31047008</v>
      </c>
      <c r="E21" s="76">
        <f>G21</f>
        <v>31047008</v>
      </c>
      <c r="F21" s="76"/>
      <c r="G21" s="78">
        <f>SUM(G22:G24)</f>
        <v>31047008</v>
      </c>
      <c r="H21" s="72"/>
      <c r="I21" s="77"/>
    </row>
    <row r="22" spans="1:9" ht="15.75" customHeight="1" x14ac:dyDescent="0.15">
      <c r="A22" s="117"/>
      <c r="B22" s="121"/>
      <c r="C22" s="30" t="s">
        <v>81</v>
      </c>
      <c r="D22" s="61">
        <v>18632165</v>
      </c>
      <c r="E22" s="61">
        <f>F22+G22</f>
        <v>18632165</v>
      </c>
      <c r="F22" s="61"/>
      <c r="G22" s="64">
        <v>18632165</v>
      </c>
      <c r="H22" s="58"/>
      <c r="I22" s="62"/>
    </row>
    <row r="23" spans="1:9" ht="15.75" customHeight="1" x14ac:dyDescent="0.15">
      <c r="A23" s="117"/>
      <c r="B23" s="121"/>
      <c r="C23" s="30" t="s">
        <v>82</v>
      </c>
      <c r="D23" s="61">
        <v>12107061</v>
      </c>
      <c r="E23" s="61">
        <f>F23+G23</f>
        <v>12107061</v>
      </c>
      <c r="F23" s="61"/>
      <c r="G23" s="64">
        <v>12107061</v>
      </c>
      <c r="H23" s="58"/>
      <c r="I23" s="62"/>
    </row>
    <row r="24" spans="1:9" ht="15.75" customHeight="1" x14ac:dyDescent="0.15">
      <c r="A24" s="118"/>
      <c r="B24" s="120"/>
      <c r="C24" s="30" t="s">
        <v>83</v>
      </c>
      <c r="D24" s="61">
        <v>307782</v>
      </c>
      <c r="E24" s="61">
        <f>G24</f>
        <v>307782</v>
      </c>
      <c r="F24" s="61"/>
      <c r="G24" s="64">
        <v>307782</v>
      </c>
      <c r="H24" s="58"/>
      <c r="I24" s="62"/>
    </row>
    <row r="25" spans="1:9" s="13" customFormat="1" ht="16.5" customHeight="1" x14ac:dyDescent="0.15">
      <c r="A25" s="116" t="s">
        <v>23</v>
      </c>
      <c r="B25" s="75" t="s">
        <v>17</v>
      </c>
      <c r="C25" s="75"/>
      <c r="D25" s="76">
        <f>D26</f>
        <v>2367992</v>
      </c>
      <c r="E25" s="76">
        <f>F25+G25</f>
        <v>2667583</v>
      </c>
      <c r="F25" s="76"/>
      <c r="G25" s="76">
        <f>G26</f>
        <v>2667583</v>
      </c>
      <c r="H25" s="72">
        <f t="shared" si="0"/>
        <v>299591</v>
      </c>
      <c r="I25" s="77"/>
    </row>
    <row r="26" spans="1:9" s="13" customFormat="1" ht="16.5" customHeight="1" x14ac:dyDescent="0.15">
      <c r="A26" s="117"/>
      <c r="B26" s="119" t="s">
        <v>23</v>
      </c>
      <c r="C26" s="75" t="s">
        <v>15</v>
      </c>
      <c r="D26" s="76">
        <f>SUM(D27:D28)</f>
        <v>2367992</v>
      </c>
      <c r="E26" s="76">
        <f>F26+G26</f>
        <v>2667583</v>
      </c>
      <c r="F26" s="76"/>
      <c r="G26" s="76">
        <f>SUM(G27:G28)</f>
        <v>2667583</v>
      </c>
      <c r="H26" s="72">
        <f t="shared" si="0"/>
        <v>299591</v>
      </c>
      <c r="I26" s="77"/>
    </row>
    <row r="27" spans="1:9" ht="16.5" customHeight="1" x14ac:dyDescent="0.15">
      <c r="A27" s="117"/>
      <c r="B27" s="121"/>
      <c r="C27" s="29" t="s">
        <v>38</v>
      </c>
      <c r="D27" s="65">
        <v>367992</v>
      </c>
      <c r="E27" s="65">
        <f>F27+G27</f>
        <v>314062</v>
      </c>
      <c r="F27" s="65"/>
      <c r="G27" s="65">
        <v>314062</v>
      </c>
      <c r="H27" s="58">
        <f t="shared" si="0"/>
        <v>-53930</v>
      </c>
      <c r="I27" s="66"/>
    </row>
    <row r="28" spans="1:9" ht="16.5" customHeight="1" thickBot="1" x14ac:dyDescent="0.2">
      <c r="A28" s="122"/>
      <c r="B28" s="123"/>
      <c r="C28" s="31" t="s">
        <v>39</v>
      </c>
      <c r="D28" s="67">
        <v>2000000</v>
      </c>
      <c r="E28" s="67">
        <f>F28+G28</f>
        <v>2353521</v>
      </c>
      <c r="F28" s="67"/>
      <c r="G28" s="68">
        <v>2353521</v>
      </c>
      <c r="H28" s="67">
        <f t="shared" si="0"/>
        <v>353521</v>
      </c>
      <c r="I28" s="69"/>
    </row>
    <row r="29" spans="1:9" ht="15.75" customHeight="1" x14ac:dyDescent="0.15">
      <c r="A29" s="92" t="s">
        <v>44</v>
      </c>
      <c r="B29" s="92"/>
      <c r="C29" s="92"/>
      <c r="D29" s="17"/>
      <c r="E29" s="17"/>
      <c r="F29" s="18"/>
      <c r="G29" s="17"/>
      <c r="H29" s="17"/>
      <c r="I29" s="19"/>
    </row>
    <row r="30" spans="1:9" ht="17.25" customHeight="1" thickBot="1" x14ac:dyDescent="0.2">
      <c r="A30" s="1"/>
      <c r="B30" s="93" t="s">
        <v>22</v>
      </c>
      <c r="C30" s="93"/>
      <c r="D30" s="93"/>
      <c r="E30" s="93"/>
      <c r="F30" s="93"/>
      <c r="G30" s="93"/>
      <c r="H30" s="93"/>
      <c r="I30" s="93"/>
    </row>
    <row r="31" spans="1:9" ht="17.25" customHeight="1" x14ac:dyDescent="0.15">
      <c r="A31" s="94" t="s">
        <v>12</v>
      </c>
      <c r="B31" s="95"/>
      <c r="C31" s="96"/>
      <c r="D31" s="97" t="s">
        <v>48</v>
      </c>
      <c r="E31" s="99" t="s">
        <v>49</v>
      </c>
      <c r="F31" s="100"/>
      <c r="G31" s="101"/>
      <c r="H31" s="102" t="s">
        <v>52</v>
      </c>
      <c r="I31" s="104" t="s">
        <v>24</v>
      </c>
    </row>
    <row r="32" spans="1:9" ht="17.25" customHeight="1" thickBot="1" x14ac:dyDescent="0.2">
      <c r="A32" s="8" t="s">
        <v>1</v>
      </c>
      <c r="B32" s="9" t="s">
        <v>2</v>
      </c>
      <c r="C32" s="9" t="s">
        <v>3</v>
      </c>
      <c r="D32" s="98"/>
      <c r="E32" s="20" t="s">
        <v>15</v>
      </c>
      <c r="F32" s="21" t="s">
        <v>20</v>
      </c>
      <c r="G32" s="21" t="s">
        <v>21</v>
      </c>
      <c r="H32" s="103"/>
      <c r="I32" s="105"/>
    </row>
    <row r="33" spans="1:9" ht="17.25" customHeight="1" thickTop="1" x14ac:dyDescent="0.15">
      <c r="A33" s="6" t="s">
        <v>5</v>
      </c>
      <c r="B33" s="7"/>
      <c r="C33" s="7"/>
      <c r="D33" s="45">
        <f>D34+D52+D61+D87</f>
        <v>980739000</v>
      </c>
      <c r="E33" s="45">
        <f>F33+G33</f>
        <v>945138604</v>
      </c>
      <c r="F33" s="45">
        <f>F34+F52+F61+F87</f>
        <v>857569000</v>
      </c>
      <c r="G33" s="45">
        <f>G34+G52+G61+G87</f>
        <v>87569604</v>
      </c>
      <c r="H33" s="46">
        <f>D33-E33</f>
        <v>35600396</v>
      </c>
      <c r="I33" s="32"/>
    </row>
    <row r="34" spans="1:9" ht="17.25" customHeight="1" x14ac:dyDescent="0.15">
      <c r="A34" s="106" t="s">
        <v>8</v>
      </c>
      <c r="B34" s="3" t="s">
        <v>34</v>
      </c>
      <c r="C34" s="3"/>
      <c r="D34" s="47">
        <f>D35+D41+D45</f>
        <v>389626461</v>
      </c>
      <c r="E34" s="47">
        <f>F34+G34</f>
        <v>385182941</v>
      </c>
      <c r="F34" s="48">
        <f>F35+F41+F45</f>
        <v>375548890</v>
      </c>
      <c r="G34" s="48">
        <f>G35+G41+G45</f>
        <v>9634051</v>
      </c>
      <c r="H34" s="46">
        <f t="shared" ref="H34:H89" si="1">D34-E34</f>
        <v>4443520</v>
      </c>
      <c r="I34" s="33"/>
    </row>
    <row r="35" spans="1:9" ht="17.25" customHeight="1" x14ac:dyDescent="0.15">
      <c r="A35" s="82"/>
      <c r="B35" s="84" t="s">
        <v>16</v>
      </c>
      <c r="C35" s="2" t="s">
        <v>15</v>
      </c>
      <c r="D35" s="49">
        <f>SUM(D36:D40)</f>
        <v>332849441</v>
      </c>
      <c r="E35" s="49">
        <f>SUM(E36:E40)</f>
        <v>332299521</v>
      </c>
      <c r="F35" s="49">
        <f>SUM(F36:F40)</f>
        <v>325437762</v>
      </c>
      <c r="G35" s="49">
        <f>SUM(G36:G40)</f>
        <v>6861759</v>
      </c>
      <c r="H35" s="54">
        <f t="shared" si="1"/>
        <v>549920</v>
      </c>
      <c r="I35" s="34"/>
    </row>
    <row r="36" spans="1:9" ht="17.25" customHeight="1" x14ac:dyDescent="0.15">
      <c r="A36" s="82"/>
      <c r="B36" s="85"/>
      <c r="C36" s="2" t="s">
        <v>57</v>
      </c>
      <c r="D36" s="49">
        <v>225299760</v>
      </c>
      <c r="E36" s="49">
        <f t="shared" ref="E36:E51" si="2">F36+G36</f>
        <v>225299760</v>
      </c>
      <c r="F36" s="49">
        <v>221866320</v>
      </c>
      <c r="G36" s="49">
        <v>3433440</v>
      </c>
      <c r="H36" s="54"/>
      <c r="I36" s="34"/>
    </row>
    <row r="37" spans="1:9" ht="17.25" customHeight="1" x14ac:dyDescent="0.15">
      <c r="A37" s="82"/>
      <c r="B37" s="85"/>
      <c r="C37" s="2" t="s">
        <v>47</v>
      </c>
      <c r="D37" s="49">
        <v>34760000</v>
      </c>
      <c r="E37" s="49">
        <f t="shared" si="2"/>
        <v>34706200</v>
      </c>
      <c r="F37" s="49">
        <v>33709640</v>
      </c>
      <c r="G37" s="49">
        <v>996560</v>
      </c>
      <c r="H37" s="54">
        <f t="shared" si="1"/>
        <v>53800</v>
      </c>
      <c r="I37" s="35"/>
    </row>
    <row r="38" spans="1:9" ht="17.25" customHeight="1" x14ac:dyDescent="0.15">
      <c r="A38" s="82"/>
      <c r="B38" s="85"/>
      <c r="C38" s="2" t="s">
        <v>28</v>
      </c>
      <c r="D38" s="49">
        <v>26250000</v>
      </c>
      <c r="E38" s="49">
        <f t="shared" si="2"/>
        <v>25926901</v>
      </c>
      <c r="F38" s="49">
        <v>25926901</v>
      </c>
      <c r="G38" s="49"/>
      <c r="H38" s="54">
        <f t="shared" si="1"/>
        <v>323099</v>
      </c>
      <c r="I38" s="34"/>
    </row>
    <row r="39" spans="1:9" ht="17.25" customHeight="1" x14ac:dyDescent="0.15">
      <c r="A39" s="82"/>
      <c r="B39" s="85"/>
      <c r="C39" s="2" t="s">
        <v>60</v>
      </c>
      <c r="D39" s="49">
        <v>26048081</v>
      </c>
      <c r="E39" s="49">
        <f t="shared" si="2"/>
        <v>26025280</v>
      </c>
      <c r="F39" s="49">
        <v>23603301</v>
      </c>
      <c r="G39" s="49">
        <v>2421979</v>
      </c>
      <c r="H39" s="54">
        <f t="shared" si="1"/>
        <v>22801</v>
      </c>
      <c r="I39" s="34"/>
    </row>
    <row r="40" spans="1:9" ht="17.25" customHeight="1" x14ac:dyDescent="0.15">
      <c r="A40" s="82"/>
      <c r="B40" s="86"/>
      <c r="C40" s="2" t="s">
        <v>59</v>
      </c>
      <c r="D40" s="49">
        <v>20491600</v>
      </c>
      <c r="E40" s="49">
        <f t="shared" si="2"/>
        <v>20341380</v>
      </c>
      <c r="F40" s="49">
        <v>20331600</v>
      </c>
      <c r="G40" s="49">
        <v>9780</v>
      </c>
      <c r="H40" s="54">
        <f t="shared" si="1"/>
        <v>150220</v>
      </c>
      <c r="I40" s="34"/>
    </row>
    <row r="41" spans="1:9" ht="17.25" customHeight="1" x14ac:dyDescent="0.15">
      <c r="A41" s="82"/>
      <c r="B41" s="107" t="s">
        <v>10</v>
      </c>
      <c r="C41" s="2" t="s">
        <v>15</v>
      </c>
      <c r="D41" s="49">
        <f>SUM(D42:D44)</f>
        <v>6240000</v>
      </c>
      <c r="E41" s="49">
        <f t="shared" si="2"/>
        <v>5991540</v>
      </c>
      <c r="F41" s="49">
        <f>SUM(F42:F44)</f>
        <v>5940000</v>
      </c>
      <c r="G41" s="49">
        <f>SUM(G42:G44)</f>
        <v>51540</v>
      </c>
      <c r="H41" s="54">
        <f t="shared" si="1"/>
        <v>248460</v>
      </c>
      <c r="I41" s="34"/>
    </row>
    <row r="42" spans="1:9" ht="17.25" customHeight="1" x14ac:dyDescent="0.15">
      <c r="A42" s="82"/>
      <c r="B42" s="108"/>
      <c r="C42" s="2" t="s">
        <v>61</v>
      </c>
      <c r="D42" s="49">
        <v>2040000</v>
      </c>
      <c r="E42" s="49">
        <f t="shared" si="2"/>
        <v>1961540</v>
      </c>
      <c r="F42" s="49">
        <v>1940000</v>
      </c>
      <c r="G42" s="49">
        <v>21540</v>
      </c>
      <c r="H42" s="54"/>
      <c r="I42" s="34"/>
    </row>
    <row r="43" spans="1:9" ht="18" customHeight="1" x14ac:dyDescent="0.15">
      <c r="A43" s="82"/>
      <c r="B43" s="108"/>
      <c r="C43" s="2" t="s">
        <v>40</v>
      </c>
      <c r="D43" s="49">
        <v>3600000</v>
      </c>
      <c r="E43" s="49">
        <f t="shared" si="2"/>
        <v>3600000</v>
      </c>
      <c r="F43" s="49">
        <v>3600000</v>
      </c>
      <c r="G43" s="49"/>
      <c r="H43" s="54"/>
      <c r="I43" s="34"/>
    </row>
    <row r="44" spans="1:9" ht="18" customHeight="1" x14ac:dyDescent="0.15">
      <c r="A44" s="82"/>
      <c r="B44" s="109"/>
      <c r="C44" s="2" t="s">
        <v>62</v>
      </c>
      <c r="D44" s="49">
        <v>600000</v>
      </c>
      <c r="E44" s="49">
        <f t="shared" si="2"/>
        <v>430000</v>
      </c>
      <c r="F44" s="49">
        <v>400000</v>
      </c>
      <c r="G44" s="49">
        <v>30000</v>
      </c>
      <c r="H44" s="54">
        <f t="shared" si="1"/>
        <v>170000</v>
      </c>
      <c r="I44" s="34"/>
    </row>
    <row r="45" spans="1:9" ht="18" customHeight="1" x14ac:dyDescent="0.15">
      <c r="A45" s="82"/>
      <c r="B45" s="84" t="s">
        <v>35</v>
      </c>
      <c r="C45" s="2" t="s">
        <v>15</v>
      </c>
      <c r="D45" s="49">
        <f>SUM(D46:D51)</f>
        <v>50537020</v>
      </c>
      <c r="E45" s="49">
        <f t="shared" si="2"/>
        <v>46891880</v>
      </c>
      <c r="F45" s="49">
        <f>SUM(F46:F51)</f>
        <v>44171128</v>
      </c>
      <c r="G45" s="49">
        <f>SUM(G46:G51)</f>
        <v>2720752</v>
      </c>
      <c r="H45" s="54">
        <f t="shared" si="1"/>
        <v>3645140</v>
      </c>
      <c r="I45" s="34"/>
    </row>
    <row r="46" spans="1:9" ht="18" customHeight="1" x14ac:dyDescent="0.15">
      <c r="A46" s="82"/>
      <c r="B46" s="85"/>
      <c r="C46" s="2" t="s">
        <v>29</v>
      </c>
      <c r="D46" s="49">
        <v>3840000</v>
      </c>
      <c r="E46" s="49">
        <f t="shared" si="2"/>
        <v>3321400</v>
      </c>
      <c r="F46" s="49">
        <v>2913000</v>
      </c>
      <c r="G46" s="49">
        <v>408400</v>
      </c>
      <c r="H46" s="54">
        <f t="shared" si="1"/>
        <v>518600</v>
      </c>
      <c r="I46" s="36"/>
    </row>
    <row r="47" spans="1:9" ht="18" customHeight="1" x14ac:dyDescent="0.15">
      <c r="A47" s="82"/>
      <c r="B47" s="85"/>
      <c r="C47" s="2" t="s">
        <v>30</v>
      </c>
      <c r="D47" s="49">
        <v>10200000</v>
      </c>
      <c r="E47" s="49">
        <f t="shared" si="2"/>
        <v>8538230</v>
      </c>
      <c r="F47" s="49">
        <v>8079470</v>
      </c>
      <c r="G47" s="49">
        <v>458760</v>
      </c>
      <c r="H47" s="54">
        <f t="shared" si="1"/>
        <v>1661770</v>
      </c>
      <c r="I47" s="36"/>
    </row>
    <row r="48" spans="1:9" ht="18" customHeight="1" x14ac:dyDescent="0.15">
      <c r="A48" s="82"/>
      <c r="B48" s="85"/>
      <c r="C48" s="2" t="s">
        <v>13</v>
      </c>
      <c r="D48" s="49">
        <v>15720000</v>
      </c>
      <c r="E48" s="49">
        <f t="shared" si="2"/>
        <v>15353440</v>
      </c>
      <c r="F48" s="49">
        <v>14371378</v>
      </c>
      <c r="G48" s="49">
        <v>982062</v>
      </c>
      <c r="H48" s="54">
        <f t="shared" si="1"/>
        <v>366560</v>
      </c>
      <c r="I48" s="34"/>
    </row>
    <row r="49" spans="1:9" ht="18" customHeight="1" x14ac:dyDescent="0.15">
      <c r="A49" s="82"/>
      <c r="B49" s="85"/>
      <c r="C49" s="2" t="s">
        <v>11</v>
      </c>
      <c r="D49" s="49">
        <v>12652020</v>
      </c>
      <c r="E49" s="49">
        <f t="shared" si="2"/>
        <v>12349110</v>
      </c>
      <c r="F49" s="49">
        <v>11532660</v>
      </c>
      <c r="G49" s="49">
        <v>816450</v>
      </c>
      <c r="H49" s="54">
        <f t="shared" si="1"/>
        <v>302910</v>
      </c>
      <c r="I49" s="35"/>
    </row>
    <row r="50" spans="1:9" ht="16.5" customHeight="1" x14ac:dyDescent="0.15">
      <c r="A50" s="82"/>
      <c r="B50" s="85"/>
      <c r="C50" s="2" t="s">
        <v>41</v>
      </c>
      <c r="D50" s="49">
        <v>6425000</v>
      </c>
      <c r="E50" s="49">
        <f t="shared" si="2"/>
        <v>5905700</v>
      </c>
      <c r="F50" s="49">
        <v>5850620</v>
      </c>
      <c r="G50" s="49">
        <v>55080</v>
      </c>
      <c r="H50" s="54">
        <f t="shared" si="1"/>
        <v>519300</v>
      </c>
      <c r="I50" s="35"/>
    </row>
    <row r="51" spans="1:9" ht="16.5" customHeight="1" x14ac:dyDescent="0.15">
      <c r="A51" s="83"/>
      <c r="B51" s="86"/>
      <c r="C51" s="2" t="s">
        <v>42</v>
      </c>
      <c r="D51" s="49">
        <v>1700000</v>
      </c>
      <c r="E51" s="49">
        <f t="shared" si="2"/>
        <v>1424000</v>
      </c>
      <c r="F51" s="49">
        <v>1424000</v>
      </c>
      <c r="G51" s="49"/>
      <c r="H51" s="54">
        <f t="shared" si="1"/>
        <v>276000</v>
      </c>
      <c r="I51" s="34"/>
    </row>
    <row r="52" spans="1:9" s="13" customFormat="1" ht="15.75" customHeight="1" x14ac:dyDescent="0.15">
      <c r="A52" s="110" t="s">
        <v>19</v>
      </c>
      <c r="B52" s="3" t="s">
        <v>45</v>
      </c>
      <c r="C52" s="3"/>
      <c r="D52" s="47">
        <f>D53</f>
        <v>28725000</v>
      </c>
      <c r="E52" s="47">
        <f>F52+G52</f>
        <v>25291300</v>
      </c>
      <c r="F52" s="47">
        <f>F53</f>
        <v>22276000</v>
      </c>
      <c r="G52" s="47">
        <f>G53</f>
        <v>3015300</v>
      </c>
      <c r="H52" s="50">
        <f t="shared" si="1"/>
        <v>3433700</v>
      </c>
      <c r="I52" s="35"/>
    </row>
    <row r="53" spans="1:9" ht="15.75" customHeight="1" x14ac:dyDescent="0.15">
      <c r="A53" s="111"/>
      <c r="B53" s="113" t="s">
        <v>31</v>
      </c>
      <c r="C53" s="2" t="s">
        <v>15</v>
      </c>
      <c r="D53" s="49">
        <f>SUM(D54:D56)</f>
        <v>28725000</v>
      </c>
      <c r="E53" s="49">
        <f>SUM(E54:E56)</f>
        <v>25291300</v>
      </c>
      <c r="F53" s="49">
        <f>F54+F55+F56</f>
        <v>22276000</v>
      </c>
      <c r="G53" s="49">
        <f>SUM(G54:G56)</f>
        <v>3015300</v>
      </c>
      <c r="H53" s="54">
        <f t="shared" si="1"/>
        <v>3433700</v>
      </c>
      <c r="I53" s="35"/>
    </row>
    <row r="54" spans="1:9" ht="15.75" customHeight="1" x14ac:dyDescent="0.15">
      <c r="A54" s="111"/>
      <c r="B54" s="114"/>
      <c r="C54" s="2" t="s">
        <v>31</v>
      </c>
      <c r="D54" s="49">
        <v>4000000</v>
      </c>
      <c r="E54" s="80">
        <f>F54+G54</f>
        <v>1200000</v>
      </c>
      <c r="F54" s="49">
        <v>1200000</v>
      </c>
      <c r="G54" s="49"/>
      <c r="H54" s="54"/>
      <c r="I54" s="35"/>
    </row>
    <row r="55" spans="1:9" ht="15.75" customHeight="1" x14ac:dyDescent="0.15">
      <c r="A55" s="111"/>
      <c r="B55" s="114"/>
      <c r="C55" s="2" t="s">
        <v>32</v>
      </c>
      <c r="D55" s="49">
        <v>16125000</v>
      </c>
      <c r="E55" s="49">
        <f>F55+G55</f>
        <v>15965300</v>
      </c>
      <c r="F55" s="49">
        <v>14061000</v>
      </c>
      <c r="G55" s="49">
        <v>1904300</v>
      </c>
      <c r="H55" s="54">
        <f t="shared" si="1"/>
        <v>159700</v>
      </c>
      <c r="I55" s="35"/>
    </row>
    <row r="56" spans="1:9" ht="15.75" customHeight="1" thickBot="1" x14ac:dyDescent="0.2">
      <c r="A56" s="112"/>
      <c r="B56" s="115"/>
      <c r="C56" s="4" t="s">
        <v>33</v>
      </c>
      <c r="D56" s="51">
        <v>8600000</v>
      </c>
      <c r="E56" s="51">
        <f>F56+G56</f>
        <v>8126000</v>
      </c>
      <c r="F56" s="51">
        <v>7015000</v>
      </c>
      <c r="G56" s="51">
        <v>1111000</v>
      </c>
      <c r="H56" s="79">
        <f t="shared" si="1"/>
        <v>474000</v>
      </c>
      <c r="I56" s="37"/>
    </row>
    <row r="57" spans="1:9" x14ac:dyDescent="0.15">
      <c r="A57" s="92" t="s">
        <v>44</v>
      </c>
      <c r="B57" s="92"/>
      <c r="C57" s="92"/>
      <c r="D57" s="22"/>
      <c r="E57" s="22"/>
      <c r="F57" s="23"/>
      <c r="G57" s="22"/>
      <c r="H57" s="22"/>
      <c r="I57" s="24"/>
    </row>
    <row r="58" spans="1:9" ht="14.25" thickBot="1" x14ac:dyDescent="0.2">
      <c r="A58" s="1"/>
      <c r="B58" s="93" t="s">
        <v>22</v>
      </c>
      <c r="C58" s="93"/>
      <c r="D58" s="93"/>
      <c r="E58" s="93"/>
      <c r="F58" s="93"/>
      <c r="G58" s="93"/>
      <c r="H58" s="93"/>
      <c r="I58" s="93"/>
    </row>
    <row r="59" spans="1:9" x14ac:dyDescent="0.15">
      <c r="A59" s="94" t="s">
        <v>12</v>
      </c>
      <c r="B59" s="95"/>
      <c r="C59" s="96"/>
      <c r="D59" s="97" t="s">
        <v>48</v>
      </c>
      <c r="E59" s="99" t="s">
        <v>49</v>
      </c>
      <c r="F59" s="100"/>
      <c r="G59" s="101"/>
      <c r="H59" s="102" t="s">
        <v>52</v>
      </c>
      <c r="I59" s="104" t="s">
        <v>24</v>
      </c>
    </row>
    <row r="60" spans="1:9" ht="14.25" thickBot="1" x14ac:dyDescent="0.2">
      <c r="A60" s="8" t="s">
        <v>1</v>
      </c>
      <c r="B60" s="9" t="s">
        <v>2</v>
      </c>
      <c r="C60" s="9" t="s">
        <v>3</v>
      </c>
      <c r="D60" s="98"/>
      <c r="E60" s="20" t="s">
        <v>15</v>
      </c>
      <c r="F60" s="21" t="s">
        <v>20</v>
      </c>
      <c r="G60" s="21" t="s">
        <v>21</v>
      </c>
      <c r="H60" s="103"/>
      <c r="I60" s="105"/>
    </row>
    <row r="61" spans="1:9" s="13" customFormat="1" ht="15" customHeight="1" thickTop="1" x14ac:dyDescent="0.15">
      <c r="A61" s="81" t="s">
        <v>14</v>
      </c>
      <c r="B61" s="5" t="s">
        <v>18</v>
      </c>
      <c r="C61" s="5"/>
      <c r="D61" s="52">
        <f>D62</f>
        <v>561428400</v>
      </c>
      <c r="E61" s="52">
        <f>E62</f>
        <v>533813100</v>
      </c>
      <c r="F61" s="52">
        <f>F62</f>
        <v>459744110</v>
      </c>
      <c r="G61" s="52">
        <f>G62</f>
        <v>74068990</v>
      </c>
      <c r="H61" s="46">
        <f t="shared" si="1"/>
        <v>27615300</v>
      </c>
      <c r="I61" s="38"/>
    </row>
    <row r="62" spans="1:9" ht="12.75" customHeight="1" x14ac:dyDescent="0.15">
      <c r="A62" s="82"/>
      <c r="B62" s="84" t="s">
        <v>14</v>
      </c>
      <c r="C62" s="2" t="s">
        <v>15</v>
      </c>
      <c r="D62" s="49">
        <f>SUM(D63:D86)</f>
        <v>561428400</v>
      </c>
      <c r="E62" s="49">
        <f>F62+G62</f>
        <v>533813100</v>
      </c>
      <c r="F62" s="53">
        <f>SUM(F63:F86)</f>
        <v>459744110</v>
      </c>
      <c r="G62" s="49">
        <f>SUM(G63:G86)</f>
        <v>74068990</v>
      </c>
      <c r="H62" s="54">
        <f t="shared" si="1"/>
        <v>27615300</v>
      </c>
      <c r="I62" s="39"/>
    </row>
    <row r="63" spans="1:9" ht="12.75" customHeight="1" x14ac:dyDescent="0.15">
      <c r="A63" s="82"/>
      <c r="B63" s="85"/>
      <c r="C63" s="14" t="s">
        <v>65</v>
      </c>
      <c r="D63" s="49">
        <v>1180140</v>
      </c>
      <c r="E63" s="49">
        <f t="shared" ref="E63:E86" si="3">SUM(F63:G63)</f>
        <v>1180140</v>
      </c>
      <c r="F63" s="53">
        <v>1180140</v>
      </c>
      <c r="G63" s="49"/>
      <c r="H63" s="54"/>
      <c r="I63" s="40"/>
    </row>
    <row r="64" spans="1:9" ht="12.75" customHeight="1" x14ac:dyDescent="0.15">
      <c r="A64" s="82"/>
      <c r="B64" s="85"/>
      <c r="C64" s="14" t="s">
        <v>66</v>
      </c>
      <c r="D64" s="49">
        <v>52213000</v>
      </c>
      <c r="E64" s="49">
        <f t="shared" si="3"/>
        <v>42974000</v>
      </c>
      <c r="F64" s="53">
        <v>42974000</v>
      </c>
      <c r="G64" s="49"/>
      <c r="H64" s="54">
        <f t="shared" si="1"/>
        <v>9239000</v>
      </c>
      <c r="I64" s="41"/>
    </row>
    <row r="65" spans="1:9" ht="12.75" customHeight="1" x14ac:dyDescent="0.15">
      <c r="A65" s="82"/>
      <c r="B65" s="85"/>
      <c r="C65" s="14" t="s">
        <v>67</v>
      </c>
      <c r="D65" s="49">
        <v>4300000</v>
      </c>
      <c r="E65" s="49">
        <f t="shared" si="3"/>
        <v>4000000</v>
      </c>
      <c r="F65" s="53">
        <v>3500000</v>
      </c>
      <c r="G65" s="49">
        <v>500000</v>
      </c>
      <c r="H65" s="54"/>
      <c r="I65" s="41"/>
    </row>
    <row r="66" spans="1:9" ht="12.75" customHeight="1" x14ac:dyDescent="0.15">
      <c r="A66" s="82"/>
      <c r="B66" s="85"/>
      <c r="C66" s="14" t="s">
        <v>68</v>
      </c>
      <c r="D66" s="49">
        <v>4035000</v>
      </c>
      <c r="E66" s="49">
        <f t="shared" si="3"/>
        <v>1535000</v>
      </c>
      <c r="F66" s="53">
        <v>660000</v>
      </c>
      <c r="G66" s="49">
        <v>875000</v>
      </c>
      <c r="H66" s="54">
        <f t="shared" si="1"/>
        <v>2500000</v>
      </c>
      <c r="I66" s="41"/>
    </row>
    <row r="67" spans="1:9" ht="12.75" customHeight="1" x14ac:dyDescent="0.15">
      <c r="A67" s="82"/>
      <c r="B67" s="85"/>
      <c r="C67" s="14" t="s">
        <v>69</v>
      </c>
      <c r="D67" s="49">
        <v>1134220</v>
      </c>
      <c r="E67" s="55">
        <f t="shared" si="3"/>
        <v>1134220</v>
      </c>
      <c r="F67" s="53">
        <v>426700</v>
      </c>
      <c r="G67" s="55">
        <v>707520</v>
      </c>
      <c r="H67" s="54"/>
      <c r="I67" s="42"/>
    </row>
    <row r="68" spans="1:9" ht="12.75" customHeight="1" x14ac:dyDescent="0.15">
      <c r="A68" s="82"/>
      <c r="B68" s="85"/>
      <c r="C68" s="14" t="s">
        <v>70</v>
      </c>
      <c r="D68" s="49">
        <v>2280000</v>
      </c>
      <c r="E68" s="55">
        <f t="shared" si="3"/>
        <v>1766920</v>
      </c>
      <c r="F68" s="53">
        <v>942620</v>
      </c>
      <c r="G68" s="55">
        <v>824300</v>
      </c>
      <c r="H68" s="54">
        <f t="shared" si="1"/>
        <v>513080</v>
      </c>
      <c r="I68" s="42"/>
    </row>
    <row r="69" spans="1:9" ht="15" customHeight="1" x14ac:dyDescent="0.15">
      <c r="A69" s="82"/>
      <c r="B69" s="85"/>
      <c r="C69" s="14" t="s">
        <v>58</v>
      </c>
      <c r="D69" s="49">
        <v>9800000</v>
      </c>
      <c r="E69" s="55">
        <f t="shared" si="3"/>
        <v>6318650</v>
      </c>
      <c r="F69" s="53">
        <v>3783650</v>
      </c>
      <c r="G69" s="55">
        <v>2535000</v>
      </c>
      <c r="H69" s="54">
        <f t="shared" si="1"/>
        <v>3481350</v>
      </c>
      <c r="I69" s="42"/>
    </row>
    <row r="70" spans="1:9" ht="15" customHeight="1" x14ac:dyDescent="0.15">
      <c r="A70" s="82"/>
      <c r="B70" s="85"/>
      <c r="C70" s="14" t="s">
        <v>71</v>
      </c>
      <c r="D70" s="49">
        <v>2248800</v>
      </c>
      <c r="E70" s="55">
        <f t="shared" si="3"/>
        <v>1005070</v>
      </c>
      <c r="F70" s="53">
        <v>300000</v>
      </c>
      <c r="G70" s="55">
        <v>705070</v>
      </c>
      <c r="H70" s="54">
        <f t="shared" si="1"/>
        <v>1243730</v>
      </c>
      <c r="I70" s="42"/>
    </row>
    <row r="71" spans="1:9" ht="15" customHeight="1" x14ac:dyDescent="0.15">
      <c r="A71" s="82"/>
      <c r="B71" s="85"/>
      <c r="C71" s="14" t="s">
        <v>72</v>
      </c>
      <c r="D71" s="49">
        <v>1702000</v>
      </c>
      <c r="E71" s="55">
        <f t="shared" si="3"/>
        <v>1442000</v>
      </c>
      <c r="F71" s="53">
        <v>152000</v>
      </c>
      <c r="G71" s="55">
        <v>1290000</v>
      </c>
      <c r="H71" s="54"/>
      <c r="I71" s="42"/>
    </row>
    <row r="72" spans="1:9" ht="15" customHeight="1" x14ac:dyDescent="0.15">
      <c r="A72" s="82"/>
      <c r="B72" s="85"/>
      <c r="C72" s="14" t="s">
        <v>80</v>
      </c>
      <c r="D72" s="49">
        <v>11470000</v>
      </c>
      <c r="E72" s="55">
        <f t="shared" si="3"/>
        <v>11470000</v>
      </c>
      <c r="F72" s="53"/>
      <c r="G72" s="55">
        <v>11470000</v>
      </c>
      <c r="H72" s="54">
        <f t="shared" si="1"/>
        <v>0</v>
      </c>
      <c r="I72" s="42"/>
    </row>
    <row r="73" spans="1:9" ht="15" customHeight="1" x14ac:dyDescent="0.15">
      <c r="A73" s="82"/>
      <c r="B73" s="85"/>
      <c r="C73" s="14" t="s">
        <v>79</v>
      </c>
      <c r="D73" s="49">
        <v>3000000</v>
      </c>
      <c r="E73" s="55">
        <f t="shared" si="3"/>
        <v>3000000</v>
      </c>
      <c r="F73" s="53"/>
      <c r="G73" s="55">
        <v>3000000</v>
      </c>
      <c r="H73" s="54"/>
      <c r="I73" s="42"/>
    </row>
    <row r="74" spans="1:9" ht="15" customHeight="1" x14ac:dyDescent="0.15">
      <c r="A74" s="82"/>
      <c r="B74" s="85"/>
      <c r="C74" s="14" t="s">
        <v>86</v>
      </c>
      <c r="D74" s="49">
        <v>2272000</v>
      </c>
      <c r="E74" s="55">
        <f t="shared" si="3"/>
        <v>2272000</v>
      </c>
      <c r="F74" s="53"/>
      <c r="G74" s="55">
        <v>2272000</v>
      </c>
      <c r="H74" s="54"/>
      <c r="I74" s="42"/>
    </row>
    <row r="75" spans="1:9" ht="15" customHeight="1" x14ac:dyDescent="0.15">
      <c r="A75" s="82"/>
      <c r="B75" s="85"/>
      <c r="C75" s="14" t="s">
        <v>87</v>
      </c>
      <c r="D75" s="49">
        <v>3250000</v>
      </c>
      <c r="E75" s="55">
        <f t="shared" si="3"/>
        <v>3250000</v>
      </c>
      <c r="F75" s="53"/>
      <c r="G75" s="55">
        <v>3250000</v>
      </c>
      <c r="H75" s="54"/>
      <c r="I75" s="42"/>
    </row>
    <row r="76" spans="1:9" ht="15" customHeight="1" x14ac:dyDescent="0.15">
      <c r="A76" s="82"/>
      <c r="B76" s="85"/>
      <c r="C76" s="14" t="s">
        <v>89</v>
      </c>
      <c r="D76" s="49">
        <v>5200000</v>
      </c>
      <c r="E76" s="55">
        <f t="shared" si="3"/>
        <v>5200000</v>
      </c>
      <c r="F76" s="53"/>
      <c r="G76" s="55">
        <v>5200000</v>
      </c>
      <c r="H76" s="54"/>
      <c r="I76" s="42"/>
    </row>
    <row r="77" spans="1:9" ht="15" customHeight="1" x14ac:dyDescent="0.15">
      <c r="A77" s="82"/>
      <c r="B77" s="85"/>
      <c r="C77" s="14" t="s">
        <v>88</v>
      </c>
      <c r="D77" s="49">
        <v>9600000</v>
      </c>
      <c r="E77" s="55">
        <f t="shared" si="3"/>
        <v>2225410</v>
      </c>
      <c r="F77" s="53"/>
      <c r="G77" s="55">
        <v>2225410</v>
      </c>
      <c r="H77" s="54"/>
      <c r="I77" s="42"/>
    </row>
    <row r="78" spans="1:9" ht="15" customHeight="1" x14ac:dyDescent="0.15">
      <c r="A78" s="82"/>
      <c r="B78" s="85"/>
      <c r="C78" s="14" t="s">
        <v>84</v>
      </c>
      <c r="D78" s="49">
        <v>1600000</v>
      </c>
      <c r="E78" s="55">
        <f t="shared" si="3"/>
        <v>1600000</v>
      </c>
      <c r="F78" s="53"/>
      <c r="G78" s="55">
        <v>1600000</v>
      </c>
      <c r="H78" s="54">
        <f t="shared" si="1"/>
        <v>0</v>
      </c>
      <c r="I78" s="42"/>
    </row>
    <row r="79" spans="1:9" ht="15" customHeight="1" x14ac:dyDescent="0.15">
      <c r="A79" s="82"/>
      <c r="B79" s="85"/>
      <c r="C79" s="14" t="s">
        <v>63</v>
      </c>
      <c r="D79" s="49">
        <v>59481240</v>
      </c>
      <c r="E79" s="55">
        <f>F79+G79</f>
        <v>58280850</v>
      </c>
      <c r="F79" s="53">
        <v>50000000</v>
      </c>
      <c r="G79" s="55">
        <v>8280850</v>
      </c>
      <c r="H79" s="54"/>
      <c r="I79" s="42"/>
    </row>
    <row r="80" spans="1:9" ht="15" customHeight="1" x14ac:dyDescent="0.15">
      <c r="A80" s="82"/>
      <c r="B80" s="85"/>
      <c r="C80" s="14" t="s">
        <v>73</v>
      </c>
      <c r="D80" s="49">
        <v>23000000</v>
      </c>
      <c r="E80" s="55">
        <f t="shared" si="3"/>
        <v>23000000</v>
      </c>
      <c r="F80" s="53">
        <v>23000000</v>
      </c>
      <c r="G80" s="55"/>
      <c r="H80" s="54"/>
      <c r="I80" s="42"/>
    </row>
    <row r="81" spans="1:9" ht="15" customHeight="1" x14ac:dyDescent="0.15">
      <c r="A81" s="82"/>
      <c r="B81" s="85"/>
      <c r="C81" s="14" t="s">
        <v>77</v>
      </c>
      <c r="D81" s="49">
        <v>83337000</v>
      </c>
      <c r="E81" s="55">
        <f t="shared" si="3"/>
        <v>81906280</v>
      </c>
      <c r="F81" s="53">
        <v>54213000</v>
      </c>
      <c r="G81" s="55">
        <v>27693280</v>
      </c>
      <c r="H81" s="54">
        <f t="shared" si="1"/>
        <v>1430720</v>
      </c>
      <c r="I81" s="42"/>
    </row>
    <row r="82" spans="1:9" ht="15" customHeight="1" x14ac:dyDescent="0.15">
      <c r="A82" s="82"/>
      <c r="B82" s="85"/>
      <c r="C82" s="14" t="s">
        <v>78</v>
      </c>
      <c r="D82" s="49">
        <v>27425000</v>
      </c>
      <c r="E82" s="55">
        <f t="shared" si="3"/>
        <v>27375000</v>
      </c>
      <c r="F82" s="53">
        <v>27375000</v>
      </c>
      <c r="G82" s="55"/>
      <c r="H82" s="54">
        <f t="shared" si="1"/>
        <v>50000</v>
      </c>
      <c r="I82" s="42"/>
    </row>
    <row r="83" spans="1:9" ht="15" customHeight="1" x14ac:dyDescent="0.15">
      <c r="A83" s="82"/>
      <c r="B83" s="85"/>
      <c r="C83" s="14" t="s">
        <v>74</v>
      </c>
      <c r="D83" s="49">
        <v>6000000</v>
      </c>
      <c r="E83" s="55">
        <f t="shared" si="3"/>
        <v>6000000</v>
      </c>
      <c r="F83" s="53">
        <v>6000000</v>
      </c>
      <c r="G83" s="55"/>
      <c r="H83" s="54"/>
      <c r="I83" s="42"/>
    </row>
    <row r="84" spans="1:9" ht="15" customHeight="1" x14ac:dyDescent="0.15">
      <c r="A84" s="82"/>
      <c r="B84" s="85"/>
      <c r="C84" s="14" t="s">
        <v>75</v>
      </c>
      <c r="D84" s="49">
        <v>7000000</v>
      </c>
      <c r="E84" s="55">
        <f t="shared" si="3"/>
        <v>7000000</v>
      </c>
      <c r="F84" s="53">
        <v>7000000</v>
      </c>
      <c r="G84" s="55"/>
      <c r="H84" s="54"/>
      <c r="I84" s="42"/>
    </row>
    <row r="85" spans="1:9" ht="15" customHeight="1" x14ac:dyDescent="0.15">
      <c r="A85" s="82"/>
      <c r="B85" s="85"/>
      <c r="C85" s="14" t="s">
        <v>76</v>
      </c>
      <c r="D85" s="49">
        <v>12000000</v>
      </c>
      <c r="E85" s="55">
        <f t="shared" si="3"/>
        <v>12000000</v>
      </c>
      <c r="F85" s="53">
        <v>12000000</v>
      </c>
      <c r="G85" s="55"/>
      <c r="H85" s="54"/>
      <c r="I85" s="42"/>
    </row>
    <row r="86" spans="1:9" ht="15" customHeight="1" x14ac:dyDescent="0.15">
      <c r="A86" s="83"/>
      <c r="B86" s="86"/>
      <c r="C86" s="14" t="s">
        <v>90</v>
      </c>
      <c r="D86" s="49">
        <v>227900000</v>
      </c>
      <c r="E86" s="55">
        <f t="shared" si="3"/>
        <v>227877560</v>
      </c>
      <c r="F86" s="53">
        <v>226237000</v>
      </c>
      <c r="G86" s="55">
        <v>1640560</v>
      </c>
      <c r="H86" s="54">
        <f t="shared" si="1"/>
        <v>22440</v>
      </c>
      <c r="I86" s="42"/>
    </row>
    <row r="87" spans="1:9" s="13" customFormat="1" ht="15" customHeight="1" x14ac:dyDescent="0.15">
      <c r="A87" s="87" t="s">
        <v>54</v>
      </c>
      <c r="B87" s="12" t="s">
        <v>34</v>
      </c>
      <c r="C87" s="14"/>
      <c r="D87" s="48">
        <f>D88</f>
        <v>959139</v>
      </c>
      <c r="E87" s="48">
        <f>E88</f>
        <v>851263</v>
      </c>
      <c r="F87" s="48"/>
      <c r="G87" s="48">
        <f>G88</f>
        <v>851263</v>
      </c>
      <c r="H87" s="46">
        <f t="shared" si="1"/>
        <v>107876</v>
      </c>
      <c r="I87" s="43"/>
    </row>
    <row r="88" spans="1:9" ht="15" customHeight="1" x14ac:dyDescent="0.15">
      <c r="A88" s="88"/>
      <c r="B88" s="90" t="s">
        <v>54</v>
      </c>
      <c r="C88" s="10" t="s">
        <v>15</v>
      </c>
      <c r="D88" s="53">
        <f>D89</f>
        <v>959139</v>
      </c>
      <c r="E88" s="53">
        <f>E89</f>
        <v>851263</v>
      </c>
      <c r="F88" s="53"/>
      <c r="G88" s="53">
        <f>G89</f>
        <v>851263</v>
      </c>
      <c r="H88" s="54">
        <f t="shared" si="1"/>
        <v>107876</v>
      </c>
      <c r="I88" s="41"/>
    </row>
    <row r="89" spans="1:9" ht="15" customHeight="1" thickBot="1" x14ac:dyDescent="0.2">
      <c r="A89" s="89"/>
      <c r="B89" s="91"/>
      <c r="C89" s="11" t="s">
        <v>54</v>
      </c>
      <c r="D89" s="56">
        <v>959139</v>
      </c>
      <c r="E89" s="56">
        <f>F89+G89</f>
        <v>851263</v>
      </c>
      <c r="F89" s="56"/>
      <c r="G89" s="56">
        <v>851263</v>
      </c>
      <c r="H89" s="51">
        <f t="shared" si="1"/>
        <v>107876</v>
      </c>
      <c r="I89" s="44"/>
    </row>
  </sheetData>
  <mergeCells count="44">
    <mergeCell ref="A1:I1"/>
    <mergeCell ref="A2:B2"/>
    <mergeCell ref="A3:I3"/>
    <mergeCell ref="A4:C4"/>
    <mergeCell ref="D4:D5"/>
    <mergeCell ref="E4:G4"/>
    <mergeCell ref="H4:H5"/>
    <mergeCell ref="I4:I5"/>
    <mergeCell ref="A7:A9"/>
    <mergeCell ref="B8:B9"/>
    <mergeCell ref="A10:A13"/>
    <mergeCell ref="B11:B13"/>
    <mergeCell ref="A14:A16"/>
    <mergeCell ref="B15:B16"/>
    <mergeCell ref="A17:A19"/>
    <mergeCell ref="B18:B19"/>
    <mergeCell ref="A20:A24"/>
    <mergeCell ref="B21:B24"/>
    <mergeCell ref="A25:A28"/>
    <mergeCell ref="B26:B28"/>
    <mergeCell ref="A29:C29"/>
    <mergeCell ref="B30:I30"/>
    <mergeCell ref="A31:C31"/>
    <mergeCell ref="D31:D32"/>
    <mergeCell ref="E31:G31"/>
    <mergeCell ref="H31:H32"/>
    <mergeCell ref="I31:I32"/>
    <mergeCell ref="I59:I60"/>
    <mergeCell ref="A34:A51"/>
    <mergeCell ref="B35:B40"/>
    <mergeCell ref="B41:B44"/>
    <mergeCell ref="B45:B51"/>
    <mergeCell ref="A52:A56"/>
    <mergeCell ref="B53:B56"/>
    <mergeCell ref="A61:A86"/>
    <mergeCell ref="B62:B86"/>
    <mergeCell ref="A87:A89"/>
    <mergeCell ref="B88:B89"/>
    <mergeCell ref="A57:C57"/>
    <mergeCell ref="B58:I58"/>
    <mergeCell ref="A59:C59"/>
    <mergeCell ref="D59:D60"/>
    <mergeCell ref="E59:G59"/>
    <mergeCell ref="H59:H6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운영위원</vt:lpstr>
    </vt:vector>
  </TitlesOfParts>
  <Company>예천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신규원</dc:creator>
  <cp:lastModifiedBy>조태수</cp:lastModifiedBy>
  <cp:lastPrinted>2016-02-18T08:55:14Z</cp:lastPrinted>
  <dcterms:created xsi:type="dcterms:W3CDTF">2005-12-12T00:31:30Z</dcterms:created>
  <dcterms:modified xsi:type="dcterms:W3CDTF">2016-03-31T03:48:28Z</dcterms:modified>
</cp:coreProperties>
</file>