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14.4.11삭제하지 말기\2011후사업\회계관련\예산\고시,공고(복지,재가)\2015년\15년 3차복지`4차재가 추경\"/>
    </mc:Choice>
  </mc:AlternateContent>
  <bookViews>
    <workbookView xWindow="570" yWindow="60" windowWidth="14145" windowHeight="8865"/>
  </bookViews>
  <sheets>
    <sheet name="예천군노인복지관 세입`세출 총괄" sheetId="29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M47" i="29" l="1"/>
  <c r="M48" i="29"/>
  <c r="M49" i="29"/>
  <c r="M50" i="29"/>
  <c r="M51" i="29"/>
  <c r="M52" i="29"/>
  <c r="M53" i="29"/>
  <c r="K63" i="29"/>
  <c r="K37" i="29"/>
  <c r="L4" i="29" l="1"/>
  <c r="L30" i="29" s="1"/>
  <c r="K4" i="29"/>
  <c r="M64" i="29"/>
  <c r="L63" i="29"/>
  <c r="L62" i="29"/>
  <c r="K62" i="29"/>
  <c r="M61" i="29"/>
  <c r="M60" i="29"/>
  <c r="M59" i="29"/>
  <c r="M58" i="29"/>
  <c r="M57" i="29"/>
  <c r="M56" i="29"/>
  <c r="M55" i="29"/>
  <c r="M54" i="29"/>
  <c r="M46" i="29"/>
  <c r="M45" i="29"/>
  <c r="J45" i="29"/>
  <c r="M44" i="29"/>
  <c r="M43" i="29"/>
  <c r="M42" i="29"/>
  <c r="M41" i="29"/>
  <c r="M40" i="29"/>
  <c r="M39" i="29"/>
  <c r="M38" i="29"/>
  <c r="L37" i="29"/>
  <c r="L36" i="29"/>
  <c r="K36" i="29"/>
  <c r="M35" i="29"/>
  <c r="M34" i="29"/>
  <c r="M33" i="29"/>
  <c r="L32" i="29"/>
  <c r="K32" i="29"/>
  <c r="M32" i="29"/>
  <c r="L31" i="29"/>
  <c r="M31" i="29" s="1"/>
  <c r="K31" i="29"/>
  <c r="K30" i="29"/>
  <c r="F30" i="29"/>
  <c r="E30" i="29"/>
  <c r="M27" i="29"/>
  <c r="G27" i="29"/>
  <c r="M26" i="29"/>
  <c r="G26" i="29"/>
  <c r="M25" i="29"/>
  <c r="F25" i="29"/>
  <c r="E25" i="29"/>
  <c r="G25" i="29" s="1"/>
  <c r="E24" i="29"/>
  <c r="M24" i="29"/>
  <c r="M23" i="29"/>
  <c r="G23" i="29"/>
  <c r="M22" i="29"/>
  <c r="G22" i="29"/>
  <c r="L21" i="29"/>
  <c r="K21" i="29"/>
  <c r="F21" i="29"/>
  <c r="F20" i="29" s="1"/>
  <c r="E21" i="29"/>
  <c r="M19" i="29"/>
  <c r="G19" i="29"/>
  <c r="M17" i="29"/>
  <c r="F17" i="29"/>
  <c r="E17" i="29"/>
  <c r="M16" i="29"/>
  <c r="F16" i="29"/>
  <c r="L15" i="29"/>
  <c r="K15" i="29"/>
  <c r="G15" i="29"/>
  <c r="M14" i="29"/>
  <c r="F14" i="29"/>
  <c r="F13" i="29" s="1"/>
  <c r="E14" i="29"/>
  <c r="M13" i="29"/>
  <c r="G12" i="29"/>
  <c r="M11" i="29"/>
  <c r="G11" i="29"/>
  <c r="M10" i="29"/>
  <c r="F10" i="29"/>
  <c r="F9" i="29"/>
  <c r="E10" i="29"/>
  <c r="E9" i="29" s="1"/>
  <c r="M8" i="29"/>
  <c r="G8" i="29"/>
  <c r="L7" i="29"/>
  <c r="K7" i="29"/>
  <c r="K6" i="29" s="1"/>
  <c r="F7" i="29"/>
  <c r="F6" i="29" s="1"/>
  <c r="E7" i="29"/>
  <c r="F24" i="29"/>
  <c r="G10" i="29"/>
  <c r="M21" i="29" l="1"/>
  <c r="M62" i="29"/>
  <c r="M36" i="29"/>
  <c r="K5" i="29"/>
  <c r="G9" i="29"/>
  <c r="M63" i="29"/>
  <c r="M15" i="29"/>
  <c r="G24" i="29"/>
  <c r="L6" i="29"/>
  <c r="M7" i="29"/>
  <c r="G17" i="29"/>
  <c r="E16" i="29"/>
  <c r="G16" i="29" s="1"/>
  <c r="F5" i="29"/>
  <c r="E13" i="29"/>
  <c r="G13" i="29" s="1"/>
  <c r="G14" i="29"/>
  <c r="E20" i="29"/>
  <c r="G20" i="29" s="1"/>
  <c r="G21" i="29"/>
  <c r="E6" i="29"/>
  <c r="G7" i="29"/>
  <c r="M37" i="29"/>
  <c r="G6" i="29"/>
  <c r="L5" i="29" l="1"/>
  <c r="M6" i="29"/>
  <c r="M5" i="29" s="1"/>
  <c r="E5" i="29"/>
  <c r="G5" i="29" s="1"/>
</calcChain>
</file>

<file path=xl/sharedStrings.xml><?xml version="1.0" encoding="utf-8"?>
<sst xmlns="http://schemas.openxmlformats.org/spreadsheetml/2006/main" count="122" uniqueCount="78">
  <si>
    <t>관</t>
  </si>
  <si>
    <t>항</t>
  </si>
  <si>
    <t>목</t>
  </si>
  <si>
    <t>계</t>
    <phoneticPr fontId="2" type="noConversion"/>
  </si>
  <si>
    <t>소계</t>
    <phoneticPr fontId="2" type="noConversion"/>
  </si>
  <si>
    <t>사업수입</t>
    <phoneticPr fontId="2" type="noConversion"/>
  </si>
  <si>
    <t>(단위 : 천원)</t>
    <phoneticPr fontId="2" type="noConversion"/>
  </si>
  <si>
    <t>후원금수입</t>
    <phoneticPr fontId="2" type="noConversion"/>
  </si>
  <si>
    <t>잡수입</t>
    <phoneticPr fontId="2" type="noConversion"/>
  </si>
  <si>
    <t>사무비</t>
    <phoneticPr fontId="2" type="noConversion"/>
  </si>
  <si>
    <t>인건비</t>
    <phoneticPr fontId="2" type="noConversion"/>
  </si>
  <si>
    <t>퇴직적립금</t>
    <phoneticPr fontId="2" type="noConversion"/>
  </si>
  <si>
    <t>사업비</t>
    <phoneticPr fontId="2" type="noConversion"/>
  </si>
  <si>
    <t>제수당</t>
    <phoneticPr fontId="2" type="noConversion"/>
  </si>
  <si>
    <t>잡지출</t>
    <phoneticPr fontId="2" type="noConversion"/>
  </si>
  <si>
    <t>전년도이월금수입</t>
    <phoneticPr fontId="2" type="noConversion"/>
  </si>
  <si>
    <t>이월금수입</t>
    <phoneticPr fontId="2" type="noConversion"/>
  </si>
  <si>
    <t>예금이자수입</t>
    <phoneticPr fontId="2" type="noConversion"/>
  </si>
  <si>
    <t>이용자부담금</t>
    <phoneticPr fontId="2" type="noConversion"/>
  </si>
  <si>
    <t>총계</t>
    <phoneticPr fontId="2" type="noConversion"/>
  </si>
  <si>
    <t>소 계</t>
    <phoneticPr fontId="2" type="noConversion"/>
  </si>
  <si>
    <t>급여</t>
    <phoneticPr fontId="2" type="noConversion"/>
  </si>
  <si>
    <t>사회보험부담</t>
    <phoneticPr fontId="2" type="noConversion"/>
  </si>
  <si>
    <t>기관운영비</t>
    <phoneticPr fontId="2" type="noConversion"/>
  </si>
  <si>
    <t>직책보조비</t>
    <phoneticPr fontId="2" type="noConversion"/>
  </si>
  <si>
    <t>공공요금</t>
    <phoneticPr fontId="2" type="noConversion"/>
  </si>
  <si>
    <t>차량비</t>
    <phoneticPr fontId="2" type="noConversion"/>
  </si>
  <si>
    <t>연료비</t>
    <phoneticPr fontId="2" type="noConversion"/>
  </si>
  <si>
    <t>시설비</t>
    <phoneticPr fontId="2" type="noConversion"/>
  </si>
  <si>
    <t>자산취득비</t>
    <phoneticPr fontId="2" type="noConversion"/>
  </si>
  <si>
    <t>경상보조금수입</t>
    <phoneticPr fontId="2" type="noConversion"/>
  </si>
  <si>
    <t>기타잡수입</t>
    <phoneticPr fontId="2" type="noConversion"/>
  </si>
  <si>
    <t>무용사업</t>
    <phoneticPr fontId="2" type="noConversion"/>
  </si>
  <si>
    <t>세     입</t>
    <phoneticPr fontId="2" type="noConversion"/>
  </si>
  <si>
    <t>세   출</t>
    <phoneticPr fontId="2" type="noConversion"/>
  </si>
  <si>
    <t>증감</t>
    <phoneticPr fontId="2" type="noConversion"/>
  </si>
  <si>
    <t>사업수입</t>
  </si>
  <si>
    <t>보조금
수입</t>
    <phoneticPr fontId="2" type="noConversion"/>
  </si>
  <si>
    <t>업무추진비</t>
  </si>
  <si>
    <t>전입금수입</t>
    <phoneticPr fontId="2" type="noConversion"/>
  </si>
  <si>
    <t>운영비</t>
  </si>
  <si>
    <t>여    비</t>
    <phoneticPr fontId="2" type="noConversion"/>
  </si>
  <si>
    <t>수용비 및 수수료</t>
  </si>
  <si>
    <t>제세공과금</t>
  </si>
  <si>
    <t>재산
조성비</t>
    <phoneticPr fontId="2" type="noConversion"/>
  </si>
  <si>
    <t>시설장비유지비</t>
    <phoneticPr fontId="2" type="noConversion"/>
  </si>
  <si>
    <t>증감</t>
    <phoneticPr fontId="7" type="noConversion"/>
  </si>
  <si>
    <t>기타보조금수입</t>
    <phoneticPr fontId="7" type="noConversion"/>
  </si>
  <si>
    <t>기타후생경비</t>
    <phoneticPr fontId="7" type="noConversion"/>
  </si>
  <si>
    <t>법인전입금</t>
    <phoneticPr fontId="7" type="noConversion"/>
  </si>
  <si>
    <t>회의비</t>
    <phoneticPr fontId="7" type="noConversion"/>
  </si>
  <si>
    <t>전년도(후원금)이월금수입</t>
    <phoneticPr fontId="2" type="noConversion"/>
  </si>
  <si>
    <t>정서생활지원사업</t>
    <phoneticPr fontId="7" type="noConversion"/>
  </si>
  <si>
    <t>사회교육지원사업</t>
    <phoneticPr fontId="7" type="noConversion"/>
  </si>
  <si>
    <t>건강생활지원사업</t>
    <phoneticPr fontId="7" type="noConversion"/>
  </si>
  <si>
    <t>재가복지사업</t>
    <phoneticPr fontId="7" type="noConversion"/>
  </si>
  <si>
    <t>경로증진사업</t>
    <phoneticPr fontId="7" type="noConversion"/>
  </si>
  <si>
    <t>사회참여사업</t>
    <phoneticPr fontId="7" type="noConversion"/>
  </si>
  <si>
    <t>연구개발사업</t>
    <phoneticPr fontId="7" type="noConversion"/>
  </si>
  <si>
    <t>연계사업</t>
    <phoneticPr fontId="7" type="noConversion"/>
  </si>
  <si>
    <t>경로당활성화사업</t>
    <phoneticPr fontId="7" type="noConversion"/>
  </si>
  <si>
    <t>관학연계이동복지관</t>
    <phoneticPr fontId="7" type="noConversion"/>
  </si>
  <si>
    <t>도시락배달사업</t>
    <phoneticPr fontId="7" type="noConversion"/>
  </si>
  <si>
    <t>YOYO클럽활성화사업</t>
    <phoneticPr fontId="7" type="noConversion"/>
  </si>
  <si>
    <t>YOYO공연예술단사업</t>
    <phoneticPr fontId="7" type="noConversion"/>
  </si>
  <si>
    <t>성인문해사업</t>
    <phoneticPr fontId="7" type="noConversion"/>
  </si>
  <si>
    <t>노인일자리사업</t>
    <phoneticPr fontId="7" type="noConversion"/>
  </si>
  <si>
    <t>기관전입금</t>
    <phoneticPr fontId="7" type="noConversion"/>
  </si>
  <si>
    <t>아산재단사업</t>
    <phoneticPr fontId="7" type="noConversion"/>
  </si>
  <si>
    <t>경로식당사업</t>
    <phoneticPr fontId="7" type="noConversion"/>
  </si>
  <si>
    <t>당초</t>
    <phoneticPr fontId="2" type="noConversion"/>
  </si>
  <si>
    <t>추경</t>
    <phoneticPr fontId="2" type="noConversion"/>
  </si>
  <si>
    <t>방송통신피해예방사업</t>
    <phoneticPr fontId="7" type="noConversion"/>
  </si>
  <si>
    <r>
      <t xml:space="preserve">2015년 예천군노인복지관 3차 추가경정 세입 </t>
    </r>
    <r>
      <rPr>
        <b/>
        <sz val="20"/>
        <rFont val="맑은 고딕"/>
        <family val="3"/>
        <charset val="129"/>
      </rPr>
      <t>·</t>
    </r>
    <r>
      <rPr>
        <b/>
        <sz val="20"/>
        <rFont val="굴림체"/>
        <family val="3"/>
        <charset val="129"/>
      </rPr>
      <t xml:space="preserve"> 세출 총괄표</t>
    </r>
    <phoneticPr fontId="2" type="noConversion"/>
  </si>
  <si>
    <t>허위`과대광고 예방교육</t>
    <phoneticPr fontId="2" type="noConversion"/>
  </si>
  <si>
    <t>한국문화유산탐방사업</t>
    <phoneticPr fontId="2" type="noConversion"/>
  </si>
  <si>
    <t>아산노노케어사업</t>
    <phoneticPr fontId="2" type="noConversion"/>
  </si>
  <si>
    <t>노인자원봉사활동사업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</si>
</sst>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7" formatCode="#,###,"/>
  </numFmts>
  <fonts count="8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굴림체"/>
      <family val="3"/>
      <charset val="129"/>
    </font>
    <font>
      <sz val="10"/>
      <name val="굴림체"/>
      <family val="3"/>
      <charset val="129"/>
    </font>
    <font>
      <b/>
      <sz val="20"/>
      <name val="굴림체"/>
      <family val="3"/>
      <charset val="129"/>
    </font>
    <font>
      <b/>
      <sz val="20"/>
      <name val="맑은 고딕"/>
      <family val="3"/>
      <charset val="129"/>
    </font>
    <font>
      <sz val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17">
    <xf numFmtId="0" fontId="0" fillId="0" borderId="0" xfId="0"/>
    <xf numFmtId="0" fontId="0" fillId="0" borderId="0" xfId="0" applyAlignment="1">
      <alignment vertical="center"/>
    </xf>
    <xf numFmtId="41" fontId="0" fillId="0" borderId="0" xfId="1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3" fillId="0" borderId="17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41" fontId="3" fillId="0" borderId="0" xfId="0" applyNumberFormat="1" applyFont="1" applyBorder="1" applyAlignment="1">
      <alignment horizontal="center" vertical="center" wrapText="1"/>
    </xf>
    <xf numFmtId="41" fontId="3" fillId="0" borderId="17" xfId="0" applyNumberFormat="1" applyFont="1" applyBorder="1" applyAlignment="1">
      <alignment horizontal="center" vertical="center" wrapText="1"/>
    </xf>
    <xf numFmtId="41" fontId="3" fillId="0" borderId="18" xfId="0" applyNumberFormat="1" applyFont="1" applyBorder="1" applyAlignment="1">
      <alignment horizontal="center" vertical="center" wrapText="1"/>
    </xf>
    <xf numFmtId="41" fontId="3" fillId="0" borderId="19" xfId="0" applyNumberFormat="1" applyFont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/>
    </xf>
    <xf numFmtId="0" fontId="3" fillId="0" borderId="5" xfId="0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41" fontId="3" fillId="0" borderId="0" xfId="1" applyFont="1" applyBorder="1" applyAlignment="1">
      <alignment horizontal="right" vertical="center" wrapText="1"/>
    </xf>
    <xf numFmtId="41" fontId="3" fillId="0" borderId="0" xfId="1" applyFont="1" applyBorder="1" applyAlignment="1">
      <alignment horizontal="center" vertical="center" wrapText="1"/>
    </xf>
    <xf numFmtId="41" fontId="3" fillId="0" borderId="19" xfId="1" applyFont="1" applyBorder="1" applyAlignment="1">
      <alignment horizontal="right" vertical="center" wrapText="1"/>
    </xf>
    <xf numFmtId="41" fontId="3" fillId="0" borderId="19" xfId="1" applyFont="1" applyBorder="1" applyAlignment="1">
      <alignment horizontal="center" vertical="center" wrapText="1"/>
    </xf>
    <xf numFmtId="41" fontId="0" fillId="0" borderId="0" xfId="1" applyFont="1" applyAlignment="1">
      <alignment horizontal="right" vertical="center"/>
    </xf>
    <xf numFmtId="41" fontId="3" fillId="2" borderId="0" xfId="1" applyFont="1" applyFill="1" applyBorder="1" applyAlignment="1">
      <alignment horizontal="center" vertical="center" wrapText="1"/>
    </xf>
    <xf numFmtId="41" fontId="3" fillId="2" borderId="19" xfId="1" applyFont="1" applyFill="1" applyBorder="1" applyAlignment="1">
      <alignment horizontal="center" vertical="center" wrapText="1"/>
    </xf>
    <xf numFmtId="41" fontId="1" fillId="2" borderId="0" xfId="1" applyFont="1" applyFill="1" applyAlignment="1">
      <alignment vertical="center"/>
    </xf>
    <xf numFmtId="177" fontId="3" fillId="0" borderId="20" xfId="1" applyNumberFormat="1" applyFont="1" applyBorder="1" applyAlignment="1">
      <alignment horizontal="right" vertical="center" wrapText="1"/>
    </xf>
    <xf numFmtId="177" fontId="3" fillId="2" borderId="20" xfId="1" applyNumberFormat="1" applyFont="1" applyFill="1" applyBorder="1" applyAlignment="1">
      <alignment horizontal="right" vertical="center" wrapText="1"/>
    </xf>
    <xf numFmtId="177" fontId="3" fillId="0" borderId="15" xfId="1" applyNumberFormat="1" applyFont="1" applyBorder="1" applyAlignment="1">
      <alignment horizontal="right" vertical="center" wrapText="1"/>
    </xf>
    <xf numFmtId="177" fontId="3" fillId="2" borderId="15" xfId="1" applyNumberFormat="1" applyFont="1" applyFill="1" applyBorder="1" applyAlignment="1">
      <alignment horizontal="right" vertical="center" wrapText="1"/>
    </xf>
    <xf numFmtId="177" fontId="3" fillId="0" borderId="15" xfId="1" applyNumberFormat="1" applyFont="1" applyBorder="1" applyAlignment="1">
      <alignment horizontal="right" vertical="center"/>
    </xf>
    <xf numFmtId="177" fontId="3" fillId="2" borderId="15" xfId="1" applyNumberFormat="1" applyFont="1" applyFill="1" applyBorder="1" applyAlignment="1">
      <alignment horizontal="right" vertical="center"/>
    </xf>
    <xf numFmtId="177" fontId="3" fillId="0" borderId="24" xfId="1" applyNumberFormat="1" applyFont="1" applyBorder="1" applyAlignment="1">
      <alignment horizontal="right" vertical="center" wrapText="1"/>
    </xf>
    <xf numFmtId="177" fontId="3" fillId="2" borderId="24" xfId="1" applyNumberFormat="1" applyFont="1" applyFill="1" applyBorder="1" applyAlignment="1">
      <alignment horizontal="right" vertical="center" wrapText="1"/>
    </xf>
    <xf numFmtId="177" fontId="3" fillId="0" borderId="15" xfId="1" applyNumberFormat="1" applyFont="1" applyBorder="1" applyAlignment="1">
      <alignment vertical="center" wrapText="1"/>
    </xf>
    <xf numFmtId="177" fontId="3" fillId="2" borderId="15" xfId="1" applyNumberFormat="1" applyFont="1" applyFill="1" applyBorder="1" applyAlignment="1">
      <alignment vertical="center" wrapText="1"/>
    </xf>
    <xf numFmtId="177" fontId="0" fillId="0" borderId="15" xfId="1" applyNumberFormat="1" applyFont="1" applyBorder="1" applyAlignment="1">
      <alignment vertical="center"/>
    </xf>
    <xf numFmtId="177" fontId="1" fillId="2" borderId="15" xfId="1" applyNumberFormat="1" applyFont="1" applyFill="1" applyBorder="1" applyAlignment="1">
      <alignment vertical="center"/>
    </xf>
    <xf numFmtId="177" fontId="0" fillId="0" borderId="16" xfId="1" applyNumberFormat="1" applyFont="1" applyBorder="1" applyAlignment="1">
      <alignment vertical="center"/>
    </xf>
    <xf numFmtId="177" fontId="1" fillId="2" borderId="16" xfId="1" applyNumberFormat="1" applyFont="1" applyFill="1" applyBorder="1" applyAlignment="1">
      <alignment vertical="center"/>
    </xf>
    <xf numFmtId="177" fontId="3" fillId="0" borderId="22" xfId="1" applyNumberFormat="1" applyFont="1" applyBorder="1" applyAlignment="1">
      <alignment horizontal="right" vertical="center" wrapText="1"/>
    </xf>
    <xf numFmtId="177" fontId="3" fillId="0" borderId="4" xfId="1" applyNumberFormat="1" applyFont="1" applyBorder="1" applyAlignment="1">
      <alignment horizontal="right" vertical="center" wrapText="1"/>
    </xf>
    <xf numFmtId="177" fontId="3" fillId="0" borderId="21" xfId="1" applyNumberFormat="1" applyFont="1" applyBorder="1" applyAlignment="1">
      <alignment horizontal="right" vertical="center" wrapText="1"/>
    </xf>
    <xf numFmtId="177" fontId="3" fillId="0" borderId="5" xfId="1" applyNumberFormat="1" applyFont="1" applyBorder="1" applyAlignment="1">
      <alignment horizontal="right" vertical="center" wrapText="1"/>
    </xf>
    <xf numFmtId="177" fontId="3" fillId="2" borderId="5" xfId="1" applyNumberFormat="1" applyFont="1" applyFill="1" applyBorder="1" applyAlignment="1">
      <alignment horizontal="right" vertical="center" wrapText="1"/>
    </xf>
    <xf numFmtId="177" fontId="3" fillId="0" borderId="25" xfId="1" applyNumberFormat="1" applyFont="1" applyBorder="1" applyAlignment="1">
      <alignment horizontal="right" vertical="center" wrapText="1"/>
    </xf>
    <xf numFmtId="177" fontId="3" fillId="0" borderId="5" xfId="1" applyNumberFormat="1" applyFont="1" applyBorder="1" applyAlignment="1">
      <alignment vertical="center" wrapText="1"/>
    </xf>
    <xf numFmtId="177" fontId="3" fillId="2" borderId="5" xfId="1" applyNumberFormat="1" applyFont="1" applyFill="1" applyBorder="1" applyAlignment="1">
      <alignment vertical="center" wrapText="1"/>
    </xf>
    <xf numFmtId="177" fontId="3" fillId="0" borderId="7" xfId="1" applyNumberFormat="1" applyFont="1" applyBorder="1" applyAlignment="1">
      <alignment horizontal="right" vertical="center" wrapText="1"/>
    </xf>
    <xf numFmtId="177" fontId="3" fillId="0" borderId="14" xfId="1" applyNumberFormat="1" applyFont="1" applyBorder="1" applyAlignment="1">
      <alignment vertical="center" wrapText="1"/>
    </xf>
    <xf numFmtId="177" fontId="3" fillId="0" borderId="14" xfId="1" applyNumberFormat="1" applyFont="1" applyBorder="1" applyAlignment="1">
      <alignment horizontal="right" vertical="center" wrapText="1"/>
    </xf>
    <xf numFmtId="177" fontId="3" fillId="0" borderId="26" xfId="1" applyNumberFormat="1" applyFont="1" applyBorder="1" applyAlignment="1">
      <alignment horizontal="right" vertical="center" wrapText="1"/>
    </xf>
    <xf numFmtId="177" fontId="3" fillId="0" borderId="1" xfId="1" applyNumberFormat="1" applyFont="1" applyBorder="1" applyAlignment="1">
      <alignment horizontal="right" vertical="center" wrapText="1"/>
    </xf>
    <xf numFmtId="177" fontId="3" fillId="2" borderId="1" xfId="1" applyNumberFormat="1" applyFont="1" applyFill="1" applyBorder="1" applyAlignment="1">
      <alignment horizontal="right" vertical="center" wrapText="1"/>
    </xf>
    <xf numFmtId="177" fontId="3" fillId="0" borderId="27" xfId="1" applyNumberFormat="1" applyFont="1" applyBorder="1" applyAlignment="1">
      <alignment horizontal="right" vertical="center" wrapText="1"/>
    </xf>
    <xf numFmtId="177" fontId="3" fillId="0" borderId="8" xfId="1" applyNumberFormat="1" applyFont="1" applyBorder="1" applyAlignment="1">
      <alignment horizontal="right" vertical="center" wrapText="1"/>
    </xf>
    <xf numFmtId="177" fontId="3" fillId="2" borderId="8" xfId="1" applyNumberFormat="1" applyFont="1" applyFill="1" applyBorder="1" applyAlignment="1">
      <alignment horizontal="right" vertical="center" wrapText="1"/>
    </xf>
    <xf numFmtId="177" fontId="3" fillId="0" borderId="28" xfId="1" applyNumberFormat="1" applyFont="1" applyBorder="1" applyAlignment="1">
      <alignment horizontal="right" vertical="center" wrapText="1"/>
    </xf>
    <xf numFmtId="177" fontId="3" fillId="0" borderId="5" xfId="1" applyNumberFormat="1" applyFont="1" applyBorder="1" applyAlignment="1">
      <alignment horizontal="right" vertical="center" shrinkToFit="1"/>
    </xf>
    <xf numFmtId="177" fontId="3" fillId="2" borderId="5" xfId="1" applyNumberFormat="1" applyFont="1" applyFill="1" applyBorder="1" applyAlignment="1">
      <alignment horizontal="right" vertical="center" shrinkToFit="1"/>
    </xf>
    <xf numFmtId="177" fontId="4" fillId="0" borderId="1" xfId="1" applyNumberFormat="1" applyFont="1" applyBorder="1" applyAlignment="1">
      <alignment horizontal="right" vertical="center"/>
    </xf>
    <xf numFmtId="177" fontId="4" fillId="2" borderId="1" xfId="1" applyNumberFormat="1" applyFont="1" applyFill="1" applyBorder="1" applyAlignment="1">
      <alignment horizontal="right" vertical="center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1" fontId="3" fillId="0" borderId="23" xfId="1" applyNumberFormat="1" applyFont="1" applyBorder="1" applyAlignment="1">
      <alignment horizontal="center" vertical="center" wrapText="1"/>
    </xf>
    <xf numFmtId="1" fontId="3" fillId="0" borderId="3" xfId="1" applyNumberFormat="1" applyFont="1" applyBorder="1" applyAlignment="1">
      <alignment horizontal="center" vertical="center" wrapText="1"/>
    </xf>
    <xf numFmtId="1" fontId="3" fillId="0" borderId="31" xfId="1" applyNumberFormat="1" applyFont="1" applyBorder="1" applyAlignment="1">
      <alignment horizontal="center" vertical="center" wrapText="1"/>
    </xf>
    <xf numFmtId="1" fontId="0" fillId="0" borderId="0" xfId="1" applyNumberFormat="1" applyFont="1" applyAlignment="1">
      <alignment vertical="center"/>
    </xf>
    <xf numFmtId="1" fontId="0" fillId="0" borderId="0" xfId="0" applyNumberFormat="1" applyAlignment="1">
      <alignment vertical="center"/>
    </xf>
    <xf numFmtId="177" fontId="3" fillId="2" borderId="7" xfId="1" applyNumberFormat="1" applyFont="1" applyFill="1" applyBorder="1" applyAlignment="1">
      <alignment horizontal="right" vertical="center" wrapText="1"/>
    </xf>
    <xf numFmtId="177" fontId="3" fillId="2" borderId="4" xfId="1" applyNumberFormat="1" applyFont="1" applyFill="1" applyBorder="1" applyAlignment="1">
      <alignment horizontal="right" vertical="center" wrapText="1"/>
    </xf>
    <xf numFmtId="1" fontId="3" fillId="2" borderId="23" xfId="1" applyNumberFormat="1" applyFont="1" applyFill="1" applyBorder="1" applyAlignment="1">
      <alignment horizontal="center" vertical="center" wrapText="1"/>
    </xf>
    <xf numFmtId="1" fontId="3" fillId="2" borderId="3" xfId="1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right" wrapText="1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77" fontId="3" fillId="0" borderId="29" xfId="1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77" fontId="3" fillId="0" borderId="21" xfId="1" applyNumberFormat="1" applyFont="1" applyBorder="1" applyAlignment="1">
      <alignment horizontal="right" vertical="center" wrapText="1"/>
    </xf>
    <xf numFmtId="177" fontId="3" fillId="0" borderId="7" xfId="1" applyNumberFormat="1" applyFont="1" applyBorder="1" applyAlignment="1">
      <alignment horizontal="right" vertical="center" wrapText="1"/>
    </xf>
    <xf numFmtId="177" fontId="3" fillId="0" borderId="4" xfId="1" applyNumberFormat="1" applyFont="1" applyBorder="1" applyAlignment="1">
      <alignment horizontal="right" vertical="center" wrapText="1"/>
    </xf>
    <xf numFmtId="177" fontId="4" fillId="0" borderId="7" xfId="1" applyNumberFormat="1" applyFont="1" applyBorder="1" applyAlignment="1">
      <alignment horizontal="right" vertical="center"/>
    </xf>
    <xf numFmtId="177" fontId="4" fillId="0" borderId="4" xfId="1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77" fontId="3" fillId="2" borderId="7" xfId="1" applyNumberFormat="1" applyFont="1" applyFill="1" applyBorder="1" applyAlignment="1">
      <alignment horizontal="right" vertical="center" wrapText="1"/>
    </xf>
    <xf numFmtId="177" fontId="3" fillId="2" borderId="4" xfId="1" applyNumberFormat="1" applyFont="1" applyFill="1" applyBorder="1" applyAlignment="1">
      <alignment horizontal="right" vertical="center" wrapText="1"/>
    </xf>
    <xf numFmtId="0" fontId="3" fillId="0" borderId="7" xfId="0" applyNumberFormat="1" applyFont="1" applyBorder="1" applyAlignment="1">
      <alignment horizontal="center" vertical="center" shrinkToFit="1"/>
    </xf>
    <xf numFmtId="0" fontId="3" fillId="0" borderId="4" xfId="0" applyNumberFormat="1" applyFont="1" applyBorder="1" applyAlignment="1">
      <alignment horizontal="center" vertical="center" shrinkToFit="1"/>
    </xf>
    <xf numFmtId="0" fontId="3" fillId="0" borderId="33" xfId="0" applyFont="1" applyBorder="1" applyAlignment="1">
      <alignment horizontal="center" vertical="center" wrapText="1"/>
    </xf>
    <xf numFmtId="177" fontId="4" fillId="2" borderId="7" xfId="1" applyNumberFormat="1" applyFont="1" applyFill="1" applyBorder="1" applyAlignment="1">
      <alignment horizontal="right" vertical="center"/>
    </xf>
    <xf numFmtId="177" fontId="4" fillId="2" borderId="4" xfId="1" applyNumberFormat="1" applyFont="1" applyFill="1" applyBorder="1" applyAlignment="1">
      <alignment horizontal="right" vertical="center"/>
    </xf>
    <xf numFmtId="0" fontId="4" fillId="0" borderId="34" xfId="0" applyFont="1" applyBorder="1" applyAlignment="1">
      <alignment horizontal="right" wrapText="1"/>
    </xf>
    <xf numFmtId="0" fontId="3" fillId="0" borderId="32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50696;&#49328;/2011&#45380;%203&#54924;%20&#52628;&#44221;%20(&#48373;&#51648;&#44288;%20&#51204;&#52404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관학연계이동복지관"/>
      <sheetName val="경로식당"/>
      <sheetName val="도시락사업"/>
      <sheetName val="장려`자격"/>
      <sheetName val="yoyo클럽활성화"/>
      <sheetName val="yoy공연예술단"/>
      <sheetName val="성인문해"/>
      <sheetName val="복지관세입세출총괄"/>
      <sheetName val="복지관세출"/>
      <sheetName val="복지관세입"/>
      <sheetName val="경로당세입`세출"/>
      <sheetName val="경로당세입"/>
      <sheetName val="경로당세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40">
          <cell r="C140" t="str">
            <v>지역자원개발 및 연계사업</v>
          </cell>
        </row>
      </sheetData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4"/>
  <sheetViews>
    <sheetView tabSelected="1" workbookViewId="0">
      <selection activeCell="G19" sqref="G19"/>
    </sheetView>
  </sheetViews>
  <sheetFormatPr defaultRowHeight="13.5" x14ac:dyDescent="0.15"/>
  <cols>
    <col min="1" max="1" width="1.109375" style="1" customWidth="1"/>
    <col min="2" max="4" width="8.88671875" style="1"/>
    <col min="5" max="5" width="9.77734375" style="28" customWidth="1"/>
    <col min="6" max="6" width="9" style="31" customWidth="1"/>
    <col min="7" max="7" width="8.44140625" style="2" customWidth="1"/>
    <col min="8" max="10" width="9.21875" style="1" customWidth="1"/>
    <col min="11" max="11" width="10.109375" style="28" customWidth="1"/>
    <col min="12" max="12" width="10.33203125" style="31" customWidth="1"/>
    <col min="13" max="13" width="9.6640625" style="28" customWidth="1"/>
    <col min="14" max="14" width="13.5546875" style="2" customWidth="1"/>
    <col min="15" max="16384" width="8.88671875" style="1"/>
  </cols>
  <sheetData>
    <row r="1" spans="2:14" ht="31.5" customHeight="1" x14ac:dyDescent="0.15">
      <c r="B1" s="87" t="s">
        <v>73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2:14" ht="14.25" customHeight="1" thickBot="1" x14ac:dyDescent="0.2">
      <c r="B2" s="80" t="s">
        <v>6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</row>
    <row r="3" spans="2:14" ht="18" customHeight="1" x14ac:dyDescent="0.15">
      <c r="B3" s="111" t="s">
        <v>33</v>
      </c>
      <c r="C3" s="112"/>
      <c r="D3" s="112"/>
      <c r="E3" s="112"/>
      <c r="F3" s="112"/>
      <c r="G3" s="113"/>
      <c r="H3" s="111" t="s">
        <v>34</v>
      </c>
      <c r="I3" s="112"/>
      <c r="J3" s="112"/>
      <c r="K3" s="112"/>
      <c r="L3" s="112"/>
      <c r="M3" s="113"/>
    </row>
    <row r="4" spans="2:14" s="74" customFormat="1" ht="18" customHeight="1" thickBot="1" x14ac:dyDescent="0.2">
      <c r="B4" s="68" t="s">
        <v>0</v>
      </c>
      <c r="C4" s="69" t="s">
        <v>1</v>
      </c>
      <c r="D4" s="69" t="s">
        <v>2</v>
      </c>
      <c r="E4" s="70" t="s">
        <v>70</v>
      </c>
      <c r="F4" s="77" t="s">
        <v>71</v>
      </c>
      <c r="G4" s="70" t="s">
        <v>35</v>
      </c>
      <c r="H4" s="68" t="s">
        <v>0</v>
      </c>
      <c r="I4" s="69" t="s">
        <v>1</v>
      </c>
      <c r="J4" s="69" t="s">
        <v>2</v>
      </c>
      <c r="K4" s="71" t="str">
        <f>E4</f>
        <v>당초</v>
      </c>
      <c r="L4" s="78" t="str">
        <f>F4</f>
        <v>추경</v>
      </c>
      <c r="M4" s="72" t="s">
        <v>46</v>
      </c>
      <c r="N4" s="73"/>
    </row>
    <row r="5" spans="2:14" ht="18" customHeight="1" thickTop="1" x14ac:dyDescent="0.15">
      <c r="B5" s="8" t="s">
        <v>19</v>
      </c>
      <c r="C5" s="4"/>
      <c r="D5" s="4"/>
      <c r="E5" s="32">
        <f>E6+E9+E13+E16+E21+E24</f>
        <v>983598000</v>
      </c>
      <c r="F5" s="33">
        <f>F6+F9+F13+F16+F20+F24</f>
        <v>983866000</v>
      </c>
      <c r="G5" s="32">
        <f>F5-E5</f>
        <v>268000</v>
      </c>
      <c r="H5" s="8" t="s">
        <v>19</v>
      </c>
      <c r="I5" s="4"/>
      <c r="J5" s="4"/>
      <c r="K5" s="47">
        <f>K6+K31+K36+K62</f>
        <v>983597980</v>
      </c>
      <c r="L5" s="76">
        <f>L6+L31+L36+L62</f>
        <v>983866000</v>
      </c>
      <c r="M5" s="48">
        <f>M6+M31+M36+M62</f>
        <v>268020</v>
      </c>
    </row>
    <row r="6" spans="2:14" ht="18.75" customHeight="1" x14ac:dyDescent="0.15">
      <c r="B6" s="83" t="s">
        <v>5</v>
      </c>
      <c r="C6" s="5" t="s">
        <v>4</v>
      </c>
      <c r="D6" s="5"/>
      <c r="E6" s="34">
        <f>E7</f>
        <v>40800000</v>
      </c>
      <c r="F6" s="35">
        <f>F7</f>
        <v>33820000</v>
      </c>
      <c r="G6" s="32">
        <f t="shared" ref="G6:G27" si="0">F6-E6</f>
        <v>-6980000</v>
      </c>
      <c r="H6" s="90" t="s">
        <v>9</v>
      </c>
      <c r="I6" s="5" t="s">
        <v>4</v>
      </c>
      <c r="J6" s="5"/>
      <c r="K6" s="49">
        <f>K7+K15+K21</f>
        <v>459747060</v>
      </c>
      <c r="L6" s="50">
        <f>L7+L15+L21</f>
        <v>435272391</v>
      </c>
      <c r="M6" s="51">
        <f t="shared" ref="M6:M11" si="1">L6-K6</f>
        <v>-24474669</v>
      </c>
    </row>
    <row r="7" spans="2:14" ht="18.75" customHeight="1" x14ac:dyDescent="0.15">
      <c r="B7" s="84"/>
      <c r="C7" s="81" t="s">
        <v>36</v>
      </c>
      <c r="D7" s="5" t="s">
        <v>3</v>
      </c>
      <c r="E7" s="34">
        <f>E8</f>
        <v>40800000</v>
      </c>
      <c r="F7" s="35">
        <f>F8</f>
        <v>33820000</v>
      </c>
      <c r="G7" s="32">
        <f t="shared" si="0"/>
        <v>-6980000</v>
      </c>
      <c r="H7" s="92"/>
      <c r="I7" s="91" t="s">
        <v>10</v>
      </c>
      <c r="J7" s="5" t="s">
        <v>3</v>
      </c>
      <c r="K7" s="49">
        <f>K8+K9+K10+K11+K13+K14</f>
        <v>399345560</v>
      </c>
      <c r="L7" s="50">
        <f>L8+L9+L10+L11+L13+L14</f>
        <v>379150891</v>
      </c>
      <c r="M7" s="51">
        <f t="shared" si="1"/>
        <v>-20194669</v>
      </c>
    </row>
    <row r="8" spans="2:14" ht="18.75" customHeight="1" x14ac:dyDescent="0.15">
      <c r="B8" s="85"/>
      <c r="C8" s="82"/>
      <c r="D8" s="7" t="s">
        <v>18</v>
      </c>
      <c r="E8" s="36">
        <v>40800000</v>
      </c>
      <c r="F8" s="37">
        <v>33820000</v>
      </c>
      <c r="G8" s="32">
        <f t="shared" si="0"/>
        <v>-6980000</v>
      </c>
      <c r="H8" s="92"/>
      <c r="I8" s="100"/>
      <c r="J8" s="88" t="s">
        <v>21</v>
      </c>
      <c r="K8" s="97">
        <v>267335760</v>
      </c>
      <c r="L8" s="108">
        <v>257510960</v>
      </c>
      <c r="M8" s="86">
        <f t="shared" si="1"/>
        <v>-9824800</v>
      </c>
    </row>
    <row r="9" spans="2:14" ht="18.75" customHeight="1" x14ac:dyDescent="0.15">
      <c r="B9" s="90" t="s">
        <v>37</v>
      </c>
      <c r="C9" s="6" t="s">
        <v>4</v>
      </c>
      <c r="D9" s="6"/>
      <c r="E9" s="36">
        <f>E10</f>
        <v>872769000</v>
      </c>
      <c r="F9" s="37">
        <f>F10</f>
        <v>881489000</v>
      </c>
      <c r="G9" s="32">
        <f t="shared" si="0"/>
        <v>8720000</v>
      </c>
      <c r="H9" s="92"/>
      <c r="I9" s="100"/>
      <c r="J9" s="89"/>
      <c r="K9" s="98"/>
      <c r="L9" s="109"/>
      <c r="M9" s="94"/>
    </row>
    <row r="10" spans="2:14" ht="18.75" customHeight="1" x14ac:dyDescent="0.15">
      <c r="B10" s="92"/>
      <c r="C10" s="91" t="s">
        <v>37</v>
      </c>
      <c r="D10" s="6" t="s">
        <v>3</v>
      </c>
      <c r="E10" s="36">
        <f>SUM(E11:E12)</f>
        <v>872769000</v>
      </c>
      <c r="F10" s="37">
        <f>SUM(F11:F12)</f>
        <v>881489000</v>
      </c>
      <c r="G10" s="32">
        <f t="shared" si="0"/>
        <v>8720000</v>
      </c>
      <c r="H10" s="92"/>
      <c r="I10" s="100"/>
      <c r="J10" s="7" t="s">
        <v>13</v>
      </c>
      <c r="K10" s="52">
        <v>41156000</v>
      </c>
      <c r="L10" s="53">
        <v>38270000</v>
      </c>
      <c r="M10" s="51">
        <f t="shared" si="1"/>
        <v>-2886000</v>
      </c>
    </row>
    <row r="11" spans="2:14" ht="18.75" customHeight="1" x14ac:dyDescent="0.15">
      <c r="B11" s="92"/>
      <c r="C11" s="100"/>
      <c r="D11" s="7" t="s">
        <v>30</v>
      </c>
      <c r="E11" s="34">
        <v>867849000</v>
      </c>
      <c r="F11" s="35">
        <v>857569000</v>
      </c>
      <c r="G11" s="32">
        <f t="shared" si="0"/>
        <v>-10280000</v>
      </c>
      <c r="H11" s="92"/>
      <c r="I11" s="100"/>
      <c r="J11" s="88" t="s">
        <v>11</v>
      </c>
      <c r="K11" s="95">
        <v>34290000</v>
      </c>
      <c r="L11" s="103">
        <v>30250000</v>
      </c>
      <c r="M11" s="86">
        <f t="shared" si="1"/>
        <v>-4040000</v>
      </c>
    </row>
    <row r="12" spans="2:14" ht="18.75" customHeight="1" x14ac:dyDescent="0.15">
      <c r="B12" s="93"/>
      <c r="C12" s="99"/>
      <c r="D12" s="11" t="s">
        <v>47</v>
      </c>
      <c r="E12" s="34">
        <v>4920000</v>
      </c>
      <c r="F12" s="35">
        <v>23920000</v>
      </c>
      <c r="G12" s="32">
        <f t="shared" si="0"/>
        <v>19000000</v>
      </c>
      <c r="H12" s="92"/>
      <c r="I12" s="100"/>
      <c r="J12" s="89"/>
      <c r="K12" s="96"/>
      <c r="L12" s="104"/>
      <c r="M12" s="94"/>
    </row>
    <row r="13" spans="2:14" ht="18.75" customHeight="1" x14ac:dyDescent="0.15">
      <c r="B13" s="90" t="s">
        <v>7</v>
      </c>
      <c r="C13" s="4" t="s">
        <v>4</v>
      </c>
      <c r="D13" s="11"/>
      <c r="E13" s="34">
        <f>E14</f>
        <v>31492000</v>
      </c>
      <c r="F13" s="35">
        <f>F14</f>
        <v>30620000</v>
      </c>
      <c r="G13" s="32">
        <f t="shared" si="0"/>
        <v>-872000</v>
      </c>
      <c r="H13" s="92"/>
      <c r="I13" s="100"/>
      <c r="J13" s="22" t="s">
        <v>22</v>
      </c>
      <c r="K13" s="52">
        <v>30318000</v>
      </c>
      <c r="L13" s="53">
        <v>29488331</v>
      </c>
      <c r="M13" s="55">
        <f>L13-K13</f>
        <v>-829669</v>
      </c>
    </row>
    <row r="14" spans="2:14" ht="18.75" customHeight="1" x14ac:dyDescent="0.15">
      <c r="B14" s="92"/>
      <c r="C14" s="81" t="s">
        <v>7</v>
      </c>
      <c r="D14" s="5" t="s">
        <v>3</v>
      </c>
      <c r="E14" s="34">
        <f>E15</f>
        <v>31492000</v>
      </c>
      <c r="F14" s="35">
        <f>F15</f>
        <v>30620000</v>
      </c>
      <c r="G14" s="32">
        <f t="shared" si="0"/>
        <v>-872000</v>
      </c>
      <c r="H14" s="92"/>
      <c r="I14" s="99"/>
      <c r="J14" s="22" t="s">
        <v>48</v>
      </c>
      <c r="K14" s="52">
        <v>26245800</v>
      </c>
      <c r="L14" s="53">
        <v>23631600</v>
      </c>
      <c r="M14" s="55">
        <f>L14-K14</f>
        <v>-2614200</v>
      </c>
    </row>
    <row r="15" spans="2:14" ht="24.75" customHeight="1" x14ac:dyDescent="0.15">
      <c r="B15" s="93"/>
      <c r="C15" s="82"/>
      <c r="D15" s="5" t="s">
        <v>7</v>
      </c>
      <c r="E15" s="34">
        <v>31492000</v>
      </c>
      <c r="F15" s="35">
        <v>30620000</v>
      </c>
      <c r="G15" s="32">
        <f t="shared" si="0"/>
        <v>-872000</v>
      </c>
      <c r="H15" s="92"/>
      <c r="I15" s="91" t="s">
        <v>38</v>
      </c>
      <c r="J15" s="7" t="s">
        <v>3</v>
      </c>
      <c r="K15" s="49">
        <f>SUM(K16:K20)</f>
        <v>7200000</v>
      </c>
      <c r="L15" s="50">
        <f>SUM(L16:L20)</f>
        <v>6760000</v>
      </c>
      <c r="M15" s="56">
        <f>SUM(M16:M20)</f>
        <v>-440000</v>
      </c>
    </row>
    <row r="16" spans="2:14" ht="21" customHeight="1" x14ac:dyDescent="0.15">
      <c r="B16" s="83" t="s">
        <v>39</v>
      </c>
      <c r="C16" s="6" t="s">
        <v>4</v>
      </c>
      <c r="D16" s="5"/>
      <c r="E16" s="34">
        <f>E17</f>
        <v>4200000</v>
      </c>
      <c r="F16" s="35">
        <f>F17</f>
        <v>4200000</v>
      </c>
      <c r="G16" s="32">
        <f t="shared" si="0"/>
        <v>0</v>
      </c>
      <c r="H16" s="92"/>
      <c r="I16" s="100"/>
      <c r="J16" s="7" t="s">
        <v>23</v>
      </c>
      <c r="K16" s="49">
        <v>2400000</v>
      </c>
      <c r="L16" s="50">
        <v>2160000</v>
      </c>
      <c r="M16" s="57">
        <f>L16-K16</f>
        <v>-240000</v>
      </c>
    </row>
    <row r="17" spans="2:14" ht="21" customHeight="1" x14ac:dyDescent="0.15">
      <c r="B17" s="84"/>
      <c r="C17" s="91" t="s">
        <v>39</v>
      </c>
      <c r="D17" s="5" t="s">
        <v>3</v>
      </c>
      <c r="E17" s="34">
        <f>E18+E19</f>
        <v>4200000</v>
      </c>
      <c r="F17" s="35">
        <f>F18+F19</f>
        <v>4200000</v>
      </c>
      <c r="G17" s="32">
        <f t="shared" si="0"/>
        <v>0</v>
      </c>
      <c r="H17" s="92"/>
      <c r="I17" s="100"/>
      <c r="J17" s="105" t="s">
        <v>24</v>
      </c>
      <c r="K17" s="95">
        <v>3600000</v>
      </c>
      <c r="L17" s="103">
        <v>3600000</v>
      </c>
      <c r="M17" s="86">
        <f>L17-K17</f>
        <v>0</v>
      </c>
    </row>
    <row r="18" spans="2:14" ht="21" customHeight="1" x14ac:dyDescent="0.15">
      <c r="B18" s="84"/>
      <c r="C18" s="100"/>
      <c r="D18" s="9" t="s">
        <v>49</v>
      </c>
      <c r="E18" s="38">
        <v>4200000</v>
      </c>
      <c r="F18" s="39">
        <v>4200000</v>
      </c>
      <c r="G18" s="32"/>
      <c r="H18" s="92"/>
      <c r="I18" s="100"/>
      <c r="J18" s="106"/>
      <c r="K18" s="96"/>
      <c r="L18" s="104"/>
      <c r="M18" s="94"/>
    </row>
    <row r="19" spans="2:14" ht="21" customHeight="1" x14ac:dyDescent="0.15">
      <c r="B19" s="84"/>
      <c r="C19" s="100"/>
      <c r="D19" s="9" t="s">
        <v>67</v>
      </c>
      <c r="E19" s="38">
        <v>0</v>
      </c>
      <c r="F19" s="39">
        <v>0</v>
      </c>
      <c r="G19" s="32">
        <f t="shared" si="0"/>
        <v>0</v>
      </c>
      <c r="H19" s="92"/>
      <c r="I19" s="100"/>
      <c r="J19" s="105" t="s">
        <v>50</v>
      </c>
      <c r="K19" s="95">
        <v>1200000</v>
      </c>
      <c r="L19" s="103">
        <v>1000000</v>
      </c>
      <c r="M19" s="86">
        <f>L19-K19</f>
        <v>-200000</v>
      </c>
    </row>
    <row r="20" spans="2:14" ht="21" customHeight="1" x14ac:dyDescent="0.15">
      <c r="B20" s="114" t="s">
        <v>16</v>
      </c>
      <c r="C20" s="5" t="s">
        <v>4</v>
      </c>
      <c r="D20" s="14"/>
      <c r="E20" s="40">
        <f>E21</f>
        <v>31047008</v>
      </c>
      <c r="F20" s="41">
        <f>F21</f>
        <v>31047008</v>
      </c>
      <c r="G20" s="32">
        <f t="shared" si="0"/>
        <v>0</v>
      </c>
      <c r="H20" s="92"/>
      <c r="I20" s="99"/>
      <c r="J20" s="106"/>
      <c r="K20" s="96"/>
      <c r="L20" s="104"/>
      <c r="M20" s="94"/>
    </row>
    <row r="21" spans="2:14" ht="19.5" customHeight="1" x14ac:dyDescent="0.15">
      <c r="B21" s="115"/>
      <c r="C21" s="91" t="s">
        <v>16</v>
      </c>
      <c r="D21" s="5" t="s">
        <v>3</v>
      </c>
      <c r="E21" s="34">
        <f>E22+E23</f>
        <v>31047008</v>
      </c>
      <c r="F21" s="35">
        <f>F22+F23</f>
        <v>31047008</v>
      </c>
      <c r="G21" s="32">
        <f t="shared" si="0"/>
        <v>0</v>
      </c>
      <c r="H21" s="92"/>
      <c r="I21" s="91" t="s">
        <v>40</v>
      </c>
      <c r="J21" s="7" t="s">
        <v>3</v>
      </c>
      <c r="K21" s="49">
        <f>SUM(K22:K27)</f>
        <v>53201500</v>
      </c>
      <c r="L21" s="50">
        <f>SUM(L22:L27)</f>
        <v>49361500</v>
      </c>
      <c r="M21" s="56">
        <f>SUM(M22:M27)</f>
        <v>-3840000</v>
      </c>
    </row>
    <row r="22" spans="2:14" ht="19.5" customHeight="1" x14ac:dyDescent="0.15">
      <c r="B22" s="115"/>
      <c r="C22" s="100"/>
      <c r="D22" s="7" t="s">
        <v>51</v>
      </c>
      <c r="E22" s="34">
        <v>18632165</v>
      </c>
      <c r="F22" s="35">
        <v>18632165</v>
      </c>
      <c r="G22" s="32">
        <f t="shared" si="0"/>
        <v>0</v>
      </c>
      <c r="H22" s="92"/>
      <c r="I22" s="100"/>
      <c r="J22" s="7" t="s">
        <v>41</v>
      </c>
      <c r="K22" s="49">
        <v>4200000</v>
      </c>
      <c r="L22" s="50">
        <v>4200000</v>
      </c>
      <c r="M22" s="57">
        <f t="shared" ref="M22:M27" si="2">L22-K22</f>
        <v>0</v>
      </c>
    </row>
    <row r="23" spans="2:14" ht="19.5" customHeight="1" x14ac:dyDescent="0.15">
      <c r="B23" s="116"/>
      <c r="C23" s="99"/>
      <c r="D23" s="7" t="s">
        <v>15</v>
      </c>
      <c r="E23" s="34">
        <v>12414843</v>
      </c>
      <c r="F23" s="35">
        <v>12414843</v>
      </c>
      <c r="G23" s="32">
        <f t="shared" si="0"/>
        <v>0</v>
      </c>
      <c r="H23" s="92"/>
      <c r="I23" s="100"/>
      <c r="J23" s="7" t="s">
        <v>42</v>
      </c>
      <c r="K23" s="49">
        <v>7080000</v>
      </c>
      <c r="L23" s="50">
        <v>9000000</v>
      </c>
      <c r="M23" s="57">
        <f t="shared" si="2"/>
        <v>1920000</v>
      </c>
    </row>
    <row r="24" spans="2:14" ht="19.5" customHeight="1" x14ac:dyDescent="0.15">
      <c r="B24" s="90" t="s">
        <v>8</v>
      </c>
      <c r="C24" s="5" t="s">
        <v>4</v>
      </c>
      <c r="D24" s="7"/>
      <c r="E24" s="34">
        <f>E25</f>
        <v>3289992</v>
      </c>
      <c r="F24" s="35">
        <f>F25</f>
        <v>2689992</v>
      </c>
      <c r="G24" s="32">
        <f t="shared" si="0"/>
        <v>-600000</v>
      </c>
      <c r="H24" s="92"/>
      <c r="I24" s="100"/>
      <c r="J24" s="7" t="s">
        <v>25</v>
      </c>
      <c r="K24" s="49">
        <v>19920000</v>
      </c>
      <c r="L24" s="50">
        <v>16200000</v>
      </c>
      <c r="M24" s="57">
        <f t="shared" si="2"/>
        <v>-3720000</v>
      </c>
    </row>
    <row r="25" spans="2:14" ht="19.5" customHeight="1" x14ac:dyDescent="0.15">
      <c r="B25" s="92"/>
      <c r="C25" s="91" t="s">
        <v>8</v>
      </c>
      <c r="D25" s="5" t="s">
        <v>3</v>
      </c>
      <c r="E25" s="42">
        <f>E26+E27</f>
        <v>3289992</v>
      </c>
      <c r="F25" s="43">
        <f>F26+F27</f>
        <v>2689992</v>
      </c>
      <c r="G25" s="32">
        <f t="shared" si="0"/>
        <v>-600000</v>
      </c>
      <c r="H25" s="92"/>
      <c r="I25" s="100"/>
      <c r="J25" s="7" t="s">
        <v>43</v>
      </c>
      <c r="K25" s="49">
        <v>12501500</v>
      </c>
      <c r="L25" s="50">
        <v>12501500</v>
      </c>
      <c r="M25" s="57">
        <f t="shared" si="2"/>
        <v>0</v>
      </c>
    </row>
    <row r="26" spans="2:14" ht="19.5" customHeight="1" x14ac:dyDescent="0.15">
      <c r="B26" s="92"/>
      <c r="C26" s="100"/>
      <c r="D26" s="7" t="s">
        <v>17</v>
      </c>
      <c r="E26" s="42">
        <v>289992</v>
      </c>
      <c r="F26" s="43">
        <v>289992</v>
      </c>
      <c r="G26" s="32">
        <f t="shared" si="0"/>
        <v>0</v>
      </c>
      <c r="H26" s="92"/>
      <c r="I26" s="100"/>
      <c r="J26" s="7" t="s">
        <v>26</v>
      </c>
      <c r="K26" s="49">
        <v>7200000</v>
      </c>
      <c r="L26" s="50">
        <v>5760000</v>
      </c>
      <c r="M26" s="57">
        <f t="shared" si="2"/>
        <v>-1440000</v>
      </c>
    </row>
    <row r="27" spans="2:14" ht="19.5" customHeight="1" thickBot="1" x14ac:dyDescent="0.2">
      <c r="B27" s="101"/>
      <c r="C27" s="102"/>
      <c r="D27" s="3" t="s">
        <v>31</v>
      </c>
      <c r="E27" s="44">
        <v>3000000</v>
      </c>
      <c r="F27" s="45">
        <v>2400000</v>
      </c>
      <c r="G27" s="46">
        <f t="shared" si="0"/>
        <v>-600000</v>
      </c>
      <c r="H27" s="101"/>
      <c r="I27" s="102"/>
      <c r="J27" s="23" t="s">
        <v>27</v>
      </c>
      <c r="K27" s="58">
        <v>2300000</v>
      </c>
      <c r="L27" s="59">
        <v>1700000</v>
      </c>
      <c r="M27" s="60">
        <f t="shared" si="2"/>
        <v>-600000</v>
      </c>
    </row>
    <row r="28" spans="2:14" ht="14.25" customHeight="1" thickBot="1" x14ac:dyDescent="0.2">
      <c r="B28" s="110" t="s">
        <v>6</v>
      </c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</row>
    <row r="29" spans="2:14" ht="14.25" customHeight="1" x14ac:dyDescent="0.15">
      <c r="B29" s="111" t="s">
        <v>33</v>
      </c>
      <c r="C29" s="112"/>
      <c r="D29" s="112"/>
      <c r="E29" s="112"/>
      <c r="F29" s="112"/>
      <c r="G29" s="113"/>
      <c r="H29" s="111" t="s">
        <v>34</v>
      </c>
      <c r="I29" s="112"/>
      <c r="J29" s="112"/>
      <c r="K29" s="112"/>
      <c r="L29" s="112"/>
      <c r="M29" s="113"/>
    </row>
    <row r="30" spans="2:14" s="74" customFormat="1" ht="14.25" customHeight="1" thickBot="1" x14ac:dyDescent="0.2">
      <c r="B30" s="68" t="s">
        <v>0</v>
      </c>
      <c r="C30" s="69" t="s">
        <v>1</v>
      </c>
      <c r="D30" s="69" t="s">
        <v>2</v>
      </c>
      <c r="E30" s="70" t="str">
        <f>E4</f>
        <v>당초</v>
      </c>
      <c r="F30" s="77" t="str">
        <f>F4</f>
        <v>추경</v>
      </c>
      <c r="G30" s="70" t="s">
        <v>35</v>
      </c>
      <c r="H30" s="68" t="s">
        <v>0</v>
      </c>
      <c r="I30" s="69" t="s">
        <v>1</v>
      </c>
      <c r="J30" s="69" t="s">
        <v>2</v>
      </c>
      <c r="K30" s="70" t="str">
        <f>K4</f>
        <v>당초</v>
      </c>
      <c r="L30" s="78" t="str">
        <f>L4</f>
        <v>추경</v>
      </c>
      <c r="M30" s="72" t="s">
        <v>46</v>
      </c>
      <c r="N30" s="73"/>
    </row>
    <row r="31" spans="2:14" ht="14.25" customHeight="1" thickTop="1" x14ac:dyDescent="0.15">
      <c r="B31" s="15"/>
      <c r="C31" s="16"/>
      <c r="D31" s="17"/>
      <c r="E31" s="24"/>
      <c r="F31" s="29"/>
      <c r="G31" s="25"/>
      <c r="H31" s="107" t="s">
        <v>44</v>
      </c>
      <c r="I31" s="10" t="s">
        <v>4</v>
      </c>
      <c r="J31" s="10"/>
      <c r="K31" s="61">
        <f>K33+K34+K35</f>
        <v>20080000</v>
      </c>
      <c r="L31" s="62">
        <f>L33+L34+L35</f>
        <v>28543000</v>
      </c>
      <c r="M31" s="63">
        <f t="shared" ref="M31:M36" si="3">L31-K31</f>
        <v>8463000</v>
      </c>
    </row>
    <row r="32" spans="2:14" ht="13.5" customHeight="1" x14ac:dyDescent="0.15">
      <c r="B32" s="18"/>
      <c r="C32" s="17"/>
      <c r="D32" s="17"/>
      <c r="E32" s="24"/>
      <c r="F32" s="29"/>
      <c r="G32" s="25"/>
      <c r="H32" s="92"/>
      <c r="I32" s="91" t="s">
        <v>28</v>
      </c>
      <c r="J32" s="4" t="s">
        <v>3</v>
      </c>
      <c r="K32" s="47">
        <f>SUM(K33:K35)</f>
        <v>20080000</v>
      </c>
      <c r="L32" s="76">
        <f>SUM(L33:L35)</f>
        <v>28543000</v>
      </c>
      <c r="M32" s="51">
        <f t="shared" si="3"/>
        <v>8463000</v>
      </c>
    </row>
    <row r="33" spans="2:13" ht="13.5" customHeight="1" x14ac:dyDescent="0.15">
      <c r="B33" s="18"/>
      <c r="C33" s="17"/>
      <c r="D33" s="17"/>
      <c r="E33" s="24"/>
      <c r="F33" s="29"/>
      <c r="G33" s="25"/>
      <c r="H33" s="92"/>
      <c r="I33" s="100"/>
      <c r="J33" s="5" t="s">
        <v>28</v>
      </c>
      <c r="K33" s="49">
        <v>4200000</v>
      </c>
      <c r="L33" s="50">
        <v>4200000</v>
      </c>
      <c r="M33" s="51">
        <f t="shared" si="3"/>
        <v>0</v>
      </c>
    </row>
    <row r="34" spans="2:13" ht="13.5" customHeight="1" x14ac:dyDescent="0.15">
      <c r="B34" s="18"/>
      <c r="C34" s="17"/>
      <c r="D34" s="17"/>
      <c r="E34" s="24"/>
      <c r="F34" s="29"/>
      <c r="G34" s="25"/>
      <c r="H34" s="92"/>
      <c r="I34" s="100"/>
      <c r="J34" s="5" t="s">
        <v>29</v>
      </c>
      <c r="K34" s="49">
        <v>7280000</v>
      </c>
      <c r="L34" s="50">
        <v>15743000</v>
      </c>
      <c r="M34" s="51">
        <f t="shared" si="3"/>
        <v>8463000</v>
      </c>
    </row>
    <row r="35" spans="2:13" ht="13.5" customHeight="1" x14ac:dyDescent="0.15">
      <c r="B35" s="18"/>
      <c r="C35" s="17"/>
      <c r="D35" s="17"/>
      <c r="E35" s="24"/>
      <c r="F35" s="29"/>
      <c r="G35" s="25"/>
      <c r="H35" s="93"/>
      <c r="I35" s="99"/>
      <c r="J35" s="7" t="s">
        <v>45</v>
      </c>
      <c r="K35" s="49">
        <v>8600000</v>
      </c>
      <c r="L35" s="50">
        <v>8600000</v>
      </c>
      <c r="M35" s="51">
        <f t="shared" si="3"/>
        <v>0</v>
      </c>
    </row>
    <row r="36" spans="2:13" ht="13.5" customHeight="1" x14ac:dyDescent="0.15">
      <c r="B36" s="18"/>
      <c r="C36" s="17"/>
      <c r="D36" s="17"/>
      <c r="E36" s="24"/>
      <c r="F36" s="29"/>
      <c r="G36" s="25"/>
      <c r="H36" s="90" t="s">
        <v>12</v>
      </c>
      <c r="I36" s="5" t="s">
        <v>20</v>
      </c>
      <c r="J36" s="5"/>
      <c r="K36" s="49">
        <f>K37</f>
        <v>503305820</v>
      </c>
      <c r="L36" s="50">
        <f>L37</f>
        <v>519092160</v>
      </c>
      <c r="M36" s="51">
        <f t="shared" si="3"/>
        <v>15786340</v>
      </c>
    </row>
    <row r="37" spans="2:13" ht="13.5" customHeight="1" x14ac:dyDescent="0.15">
      <c r="B37" s="18"/>
      <c r="C37" s="17"/>
      <c r="D37" s="17"/>
      <c r="E37" s="24"/>
      <c r="F37" s="29"/>
      <c r="G37" s="25"/>
      <c r="H37" s="92"/>
      <c r="I37" s="91" t="s">
        <v>12</v>
      </c>
      <c r="J37" s="5" t="s">
        <v>3</v>
      </c>
      <c r="K37" s="34">
        <f>SUM(K38:K61)</f>
        <v>503305820</v>
      </c>
      <c r="L37" s="35">
        <f>SUM(L38:L61)</f>
        <v>519092160</v>
      </c>
      <c r="M37" s="56">
        <f>SUM(M38:M61)</f>
        <v>15786340</v>
      </c>
    </row>
    <row r="38" spans="2:13" ht="14.25" customHeight="1" x14ac:dyDescent="0.15">
      <c r="B38" s="18"/>
      <c r="C38" s="17"/>
      <c r="D38" s="17"/>
      <c r="E38" s="24"/>
      <c r="F38" s="29"/>
      <c r="G38" s="25"/>
      <c r="H38" s="92"/>
      <c r="I38" s="100"/>
      <c r="J38" s="7" t="s">
        <v>52</v>
      </c>
      <c r="K38" s="49">
        <v>920000</v>
      </c>
      <c r="L38" s="50">
        <v>1230140</v>
      </c>
      <c r="M38" s="51">
        <f>L38-K38</f>
        <v>310140</v>
      </c>
    </row>
    <row r="39" spans="2:13" ht="14.25" customHeight="1" x14ac:dyDescent="0.15">
      <c r="B39" s="18"/>
      <c r="C39" s="17"/>
      <c r="D39" s="17"/>
      <c r="E39" s="24"/>
      <c r="F39" s="29"/>
      <c r="G39" s="25"/>
      <c r="H39" s="92"/>
      <c r="I39" s="100"/>
      <c r="J39" s="7" t="s">
        <v>53</v>
      </c>
      <c r="K39" s="49">
        <v>45500000</v>
      </c>
      <c r="L39" s="50">
        <v>52115000</v>
      </c>
      <c r="M39" s="51">
        <f t="shared" ref="M39:M61" si="4">L39-K39</f>
        <v>6615000</v>
      </c>
    </row>
    <row r="40" spans="2:13" ht="14.25" customHeight="1" x14ac:dyDescent="0.15">
      <c r="B40" s="18"/>
      <c r="C40" s="17"/>
      <c r="D40" s="17"/>
      <c r="E40" s="24"/>
      <c r="F40" s="29"/>
      <c r="G40" s="25"/>
      <c r="H40" s="92"/>
      <c r="I40" s="100"/>
      <c r="J40" s="7" t="s">
        <v>54</v>
      </c>
      <c r="K40" s="49">
        <v>5300000</v>
      </c>
      <c r="L40" s="50">
        <v>4400000</v>
      </c>
      <c r="M40" s="51">
        <f t="shared" si="4"/>
        <v>-900000</v>
      </c>
    </row>
    <row r="41" spans="2:13" ht="14.25" customHeight="1" x14ac:dyDescent="0.15">
      <c r="B41" s="18"/>
      <c r="C41" s="17"/>
      <c r="D41" s="17"/>
      <c r="E41" s="24"/>
      <c r="F41" s="29"/>
      <c r="G41" s="25"/>
      <c r="H41" s="92"/>
      <c r="I41" s="100"/>
      <c r="J41" s="7" t="s">
        <v>55</v>
      </c>
      <c r="K41" s="49">
        <v>1840000</v>
      </c>
      <c r="L41" s="50">
        <v>1815000</v>
      </c>
      <c r="M41" s="51">
        <f t="shared" si="4"/>
        <v>-25000</v>
      </c>
    </row>
    <row r="42" spans="2:13" ht="14.25" customHeight="1" x14ac:dyDescent="0.15">
      <c r="B42" s="18"/>
      <c r="C42" s="17"/>
      <c r="D42" s="17"/>
      <c r="E42" s="24"/>
      <c r="F42" s="29"/>
      <c r="G42" s="25"/>
      <c r="H42" s="92"/>
      <c r="I42" s="100"/>
      <c r="J42" s="7" t="s">
        <v>56</v>
      </c>
      <c r="K42" s="64">
        <v>4076820</v>
      </c>
      <c r="L42" s="65">
        <v>3534220</v>
      </c>
      <c r="M42" s="51">
        <f t="shared" si="4"/>
        <v>-542600</v>
      </c>
    </row>
    <row r="43" spans="2:13" ht="14.25" customHeight="1" x14ac:dyDescent="0.15">
      <c r="B43" s="18"/>
      <c r="C43" s="17"/>
      <c r="D43" s="17"/>
      <c r="E43" s="24"/>
      <c r="F43" s="29"/>
      <c r="G43" s="25"/>
      <c r="H43" s="92"/>
      <c r="I43" s="100"/>
      <c r="J43" s="7" t="s">
        <v>57</v>
      </c>
      <c r="K43" s="64">
        <v>2710000</v>
      </c>
      <c r="L43" s="65">
        <v>2320000</v>
      </c>
      <c r="M43" s="51">
        <f t="shared" si="4"/>
        <v>-390000</v>
      </c>
    </row>
    <row r="44" spans="2:13" ht="14.25" customHeight="1" x14ac:dyDescent="0.15">
      <c r="B44" s="18"/>
      <c r="C44" s="17"/>
      <c r="D44" s="17"/>
      <c r="E44" s="24"/>
      <c r="F44" s="29"/>
      <c r="G44" s="25"/>
      <c r="H44" s="92"/>
      <c r="I44" s="100"/>
      <c r="J44" s="7" t="s">
        <v>58</v>
      </c>
      <c r="K44" s="64">
        <v>11600000</v>
      </c>
      <c r="L44" s="65">
        <v>9900000</v>
      </c>
      <c r="M44" s="51">
        <f t="shared" si="4"/>
        <v>-1700000</v>
      </c>
    </row>
    <row r="45" spans="2:13" ht="14.25" customHeight="1" x14ac:dyDescent="0.15">
      <c r="B45" s="18"/>
      <c r="C45" s="17"/>
      <c r="D45" s="17"/>
      <c r="E45" s="24"/>
      <c r="F45" s="29"/>
      <c r="G45" s="25"/>
      <c r="H45" s="92"/>
      <c r="I45" s="100"/>
      <c r="J45" s="7" t="str">
        <f>[1]복지관세출!C140</f>
        <v>지역자원개발 및 연계사업</v>
      </c>
      <c r="K45" s="64">
        <v>3390000</v>
      </c>
      <c r="L45" s="65">
        <v>2628800</v>
      </c>
      <c r="M45" s="51">
        <f t="shared" si="4"/>
        <v>-761200</v>
      </c>
    </row>
    <row r="46" spans="2:13" ht="14.25" customHeight="1" x14ac:dyDescent="0.15">
      <c r="B46" s="18"/>
      <c r="C46" s="17"/>
      <c r="D46" s="17"/>
      <c r="E46" s="24"/>
      <c r="F46" s="29"/>
      <c r="G46" s="25"/>
      <c r="H46" s="92"/>
      <c r="I46" s="100"/>
      <c r="J46" s="7" t="s">
        <v>59</v>
      </c>
      <c r="K46" s="64">
        <v>3250000</v>
      </c>
      <c r="L46" s="65">
        <v>1440000</v>
      </c>
      <c r="M46" s="51">
        <f t="shared" si="4"/>
        <v>-1810000</v>
      </c>
    </row>
    <row r="47" spans="2:13" ht="14.25" customHeight="1" x14ac:dyDescent="0.15">
      <c r="B47" s="18"/>
      <c r="C47" s="17"/>
      <c r="D47" s="17"/>
      <c r="E47" s="24"/>
      <c r="F47" s="29"/>
      <c r="G47" s="25"/>
      <c r="H47" s="92"/>
      <c r="I47" s="100"/>
      <c r="J47" s="7" t="s">
        <v>68</v>
      </c>
      <c r="K47" s="64">
        <v>11470000</v>
      </c>
      <c r="L47" s="65">
        <v>11470000</v>
      </c>
      <c r="M47" s="51">
        <f t="shared" si="4"/>
        <v>0</v>
      </c>
    </row>
    <row r="48" spans="2:13" ht="14.25" customHeight="1" x14ac:dyDescent="0.15">
      <c r="B48" s="18"/>
      <c r="C48" s="17"/>
      <c r="D48" s="17"/>
      <c r="E48" s="24"/>
      <c r="F48" s="29"/>
      <c r="G48" s="25"/>
      <c r="H48" s="92"/>
      <c r="I48" s="100"/>
      <c r="J48" s="7" t="s">
        <v>32</v>
      </c>
      <c r="K48" s="64">
        <v>3000000</v>
      </c>
      <c r="L48" s="65">
        <v>3000000</v>
      </c>
      <c r="M48" s="51">
        <f t="shared" si="4"/>
        <v>0</v>
      </c>
    </row>
    <row r="49" spans="2:13" ht="14.25" customHeight="1" x14ac:dyDescent="0.15">
      <c r="B49" s="18"/>
      <c r="C49" s="17"/>
      <c r="D49" s="17"/>
      <c r="E49" s="24"/>
      <c r="F49" s="29"/>
      <c r="G49" s="25"/>
      <c r="H49" s="92"/>
      <c r="I49" s="100"/>
      <c r="J49" s="7" t="s">
        <v>72</v>
      </c>
      <c r="K49" s="64">
        <v>1920000</v>
      </c>
      <c r="L49" s="65">
        <v>1920000</v>
      </c>
      <c r="M49" s="51">
        <f t="shared" si="4"/>
        <v>0</v>
      </c>
    </row>
    <row r="50" spans="2:13" ht="14.25" customHeight="1" x14ac:dyDescent="0.15">
      <c r="B50" s="18"/>
      <c r="C50" s="17"/>
      <c r="D50" s="17"/>
      <c r="E50" s="24"/>
      <c r="F50" s="29"/>
      <c r="G50" s="25"/>
      <c r="H50" s="92"/>
      <c r="I50" s="100"/>
      <c r="J50" s="79" t="s">
        <v>74</v>
      </c>
      <c r="K50" s="64"/>
      <c r="L50" s="65">
        <v>2600000</v>
      </c>
      <c r="M50" s="51">
        <f t="shared" si="4"/>
        <v>2600000</v>
      </c>
    </row>
    <row r="51" spans="2:13" ht="14.25" customHeight="1" x14ac:dyDescent="0.15">
      <c r="B51" s="18"/>
      <c r="C51" s="17"/>
      <c r="D51" s="17"/>
      <c r="E51" s="24"/>
      <c r="F51" s="29"/>
      <c r="G51" s="25"/>
      <c r="H51" s="92"/>
      <c r="I51" s="100"/>
      <c r="J51" s="79" t="s">
        <v>75</v>
      </c>
      <c r="K51" s="64"/>
      <c r="L51" s="65">
        <v>5200000</v>
      </c>
      <c r="M51" s="51">
        <f t="shared" si="4"/>
        <v>5200000</v>
      </c>
    </row>
    <row r="52" spans="2:13" ht="14.25" customHeight="1" x14ac:dyDescent="0.15">
      <c r="B52" s="18"/>
      <c r="C52" s="17"/>
      <c r="D52" s="17"/>
      <c r="E52" s="24"/>
      <c r="F52" s="29"/>
      <c r="G52" s="25"/>
      <c r="H52" s="92"/>
      <c r="I52" s="100"/>
      <c r="J52" s="79" t="s">
        <v>76</v>
      </c>
      <c r="K52" s="64"/>
      <c r="L52" s="65">
        <v>9600000</v>
      </c>
      <c r="M52" s="51">
        <f t="shared" si="4"/>
        <v>9600000</v>
      </c>
    </row>
    <row r="53" spans="2:13" ht="14.25" customHeight="1" x14ac:dyDescent="0.15">
      <c r="B53" s="18"/>
      <c r="C53" s="17"/>
      <c r="D53" s="17"/>
      <c r="E53" s="24"/>
      <c r="F53" s="29"/>
      <c r="G53" s="25"/>
      <c r="H53" s="92"/>
      <c r="I53" s="100"/>
      <c r="J53" s="79" t="s">
        <v>77</v>
      </c>
      <c r="K53" s="64"/>
      <c r="L53" s="65">
        <v>1600000</v>
      </c>
      <c r="M53" s="51">
        <f t="shared" si="4"/>
        <v>1600000</v>
      </c>
    </row>
    <row r="54" spans="2:13" ht="14.25" customHeight="1" x14ac:dyDescent="0.15">
      <c r="B54" s="18"/>
      <c r="C54" s="17"/>
      <c r="D54" s="17"/>
      <c r="E54" s="24"/>
      <c r="F54" s="29"/>
      <c r="G54" s="25"/>
      <c r="H54" s="92"/>
      <c r="I54" s="100"/>
      <c r="J54" s="7" t="s">
        <v>60</v>
      </c>
      <c r="K54" s="64">
        <v>12000000</v>
      </c>
      <c r="L54" s="65">
        <v>14990000</v>
      </c>
      <c r="M54" s="51">
        <f t="shared" si="4"/>
        <v>2990000</v>
      </c>
    </row>
    <row r="55" spans="2:13" ht="14.25" customHeight="1" x14ac:dyDescent="0.15">
      <c r="B55" s="18"/>
      <c r="C55" s="17"/>
      <c r="D55" s="17"/>
      <c r="E55" s="24"/>
      <c r="F55" s="29"/>
      <c r="G55" s="25"/>
      <c r="H55" s="92"/>
      <c r="I55" s="100"/>
      <c r="J55" s="7" t="s">
        <v>61</v>
      </c>
      <c r="K55" s="64">
        <v>23000000</v>
      </c>
      <c r="L55" s="65">
        <v>23000000</v>
      </c>
      <c r="M55" s="51">
        <f t="shared" si="4"/>
        <v>0</v>
      </c>
    </row>
    <row r="56" spans="2:13" ht="14.25" customHeight="1" x14ac:dyDescent="0.15">
      <c r="B56" s="18"/>
      <c r="C56" s="17"/>
      <c r="D56" s="17"/>
      <c r="E56" s="24"/>
      <c r="F56" s="29"/>
      <c r="G56" s="25"/>
      <c r="H56" s="92"/>
      <c r="I56" s="100"/>
      <c r="J56" s="7" t="s">
        <v>69</v>
      </c>
      <c r="K56" s="64">
        <v>90337000</v>
      </c>
      <c r="L56" s="65">
        <v>83337000</v>
      </c>
      <c r="M56" s="51">
        <f t="shared" si="4"/>
        <v>-7000000</v>
      </c>
    </row>
    <row r="57" spans="2:13" ht="14.25" customHeight="1" x14ac:dyDescent="0.15">
      <c r="B57" s="18"/>
      <c r="C57" s="17"/>
      <c r="D57" s="17"/>
      <c r="E57" s="24"/>
      <c r="F57" s="29"/>
      <c r="G57" s="25"/>
      <c r="H57" s="92"/>
      <c r="I57" s="100"/>
      <c r="J57" s="7" t="s">
        <v>62</v>
      </c>
      <c r="K57" s="64">
        <v>27425000</v>
      </c>
      <c r="L57" s="65">
        <v>27425000</v>
      </c>
      <c r="M57" s="51">
        <f t="shared" si="4"/>
        <v>0</v>
      </c>
    </row>
    <row r="58" spans="2:13" ht="14.25" customHeight="1" x14ac:dyDescent="0.15">
      <c r="B58" s="18"/>
      <c r="C58" s="17"/>
      <c r="D58" s="17"/>
      <c r="E58" s="24"/>
      <c r="F58" s="29"/>
      <c r="G58" s="25"/>
      <c r="H58" s="92"/>
      <c r="I58" s="100"/>
      <c r="J58" s="7" t="s">
        <v>63</v>
      </c>
      <c r="K58" s="64">
        <v>6000000</v>
      </c>
      <c r="L58" s="65">
        <v>6000000</v>
      </c>
      <c r="M58" s="51">
        <f t="shared" si="4"/>
        <v>0</v>
      </c>
    </row>
    <row r="59" spans="2:13" ht="14.25" customHeight="1" x14ac:dyDescent="0.15">
      <c r="B59" s="18"/>
      <c r="C59" s="17"/>
      <c r="D59" s="17"/>
      <c r="E59" s="24"/>
      <c r="F59" s="29"/>
      <c r="G59" s="25"/>
      <c r="H59" s="92"/>
      <c r="I59" s="100"/>
      <c r="J59" s="7" t="s">
        <v>64</v>
      </c>
      <c r="K59" s="64">
        <v>7000000</v>
      </c>
      <c r="L59" s="65">
        <v>7000000</v>
      </c>
      <c r="M59" s="51">
        <f t="shared" si="4"/>
        <v>0</v>
      </c>
    </row>
    <row r="60" spans="2:13" ht="14.25" customHeight="1" x14ac:dyDescent="0.15">
      <c r="B60" s="18"/>
      <c r="C60" s="17"/>
      <c r="D60" s="17"/>
      <c r="E60" s="24"/>
      <c r="F60" s="29"/>
      <c r="G60" s="25"/>
      <c r="H60" s="13"/>
      <c r="I60" s="12"/>
      <c r="J60" s="7" t="s">
        <v>65</v>
      </c>
      <c r="K60" s="64">
        <v>12000000</v>
      </c>
      <c r="L60" s="65">
        <v>12000000</v>
      </c>
      <c r="M60" s="51">
        <f t="shared" si="4"/>
        <v>0</v>
      </c>
    </row>
    <row r="61" spans="2:13" ht="14.25" customHeight="1" x14ac:dyDescent="0.15">
      <c r="B61" s="18"/>
      <c r="C61" s="17"/>
      <c r="D61" s="17"/>
      <c r="E61" s="24"/>
      <c r="F61" s="29"/>
      <c r="G61" s="25"/>
      <c r="H61" s="13"/>
      <c r="I61" s="12"/>
      <c r="J61" s="7" t="s">
        <v>66</v>
      </c>
      <c r="K61" s="64">
        <v>230567000</v>
      </c>
      <c r="L61" s="65">
        <v>230567000</v>
      </c>
      <c r="M61" s="51">
        <f t="shared" si="4"/>
        <v>0</v>
      </c>
    </row>
    <row r="62" spans="2:13" ht="14.25" customHeight="1" x14ac:dyDescent="0.15">
      <c r="B62" s="18"/>
      <c r="C62" s="17"/>
      <c r="D62" s="17"/>
      <c r="E62" s="24"/>
      <c r="F62" s="29"/>
      <c r="G62" s="25"/>
      <c r="H62" s="90" t="s">
        <v>14</v>
      </c>
      <c r="I62" s="5" t="s">
        <v>4</v>
      </c>
      <c r="J62" s="5"/>
      <c r="K62" s="49">
        <f>K64</f>
        <v>465100</v>
      </c>
      <c r="L62" s="50">
        <f>L64</f>
        <v>958449</v>
      </c>
      <c r="M62" s="51">
        <f>L62-K62</f>
        <v>493349</v>
      </c>
    </row>
    <row r="63" spans="2:13" ht="14.25" customHeight="1" x14ac:dyDescent="0.15">
      <c r="B63" s="18"/>
      <c r="C63" s="17"/>
      <c r="D63" s="17"/>
      <c r="E63" s="24"/>
      <c r="F63" s="29"/>
      <c r="G63" s="25"/>
      <c r="H63" s="92"/>
      <c r="I63" s="91" t="s">
        <v>14</v>
      </c>
      <c r="J63" s="9" t="s">
        <v>3</v>
      </c>
      <c r="K63" s="54">
        <f>K64</f>
        <v>465100</v>
      </c>
      <c r="L63" s="75">
        <f>L64</f>
        <v>958449</v>
      </c>
      <c r="M63" s="51">
        <f>L63-K63</f>
        <v>493349</v>
      </c>
    </row>
    <row r="64" spans="2:13" ht="14.25" customHeight="1" thickBot="1" x14ac:dyDescent="0.2">
      <c r="B64" s="19"/>
      <c r="C64" s="20"/>
      <c r="D64" s="20"/>
      <c r="E64" s="26"/>
      <c r="F64" s="30"/>
      <c r="G64" s="27"/>
      <c r="H64" s="101"/>
      <c r="I64" s="102"/>
      <c r="J64" s="21" t="s">
        <v>14</v>
      </c>
      <c r="K64" s="66">
        <v>465100</v>
      </c>
      <c r="L64" s="67">
        <v>958449</v>
      </c>
      <c r="M64" s="60">
        <f>L64-K64</f>
        <v>493349</v>
      </c>
    </row>
  </sheetData>
  <mergeCells count="45">
    <mergeCell ref="B1:M1"/>
    <mergeCell ref="B2:M2"/>
    <mergeCell ref="B3:G3"/>
    <mergeCell ref="H3:M3"/>
    <mergeCell ref="B6:B8"/>
    <mergeCell ref="H6:H27"/>
    <mergeCell ref="C7:C8"/>
    <mergeCell ref="I7:I14"/>
    <mergeCell ref="B9:B12"/>
    <mergeCell ref="C10:C12"/>
    <mergeCell ref="M11:M12"/>
    <mergeCell ref="B13:B15"/>
    <mergeCell ref="C14:C15"/>
    <mergeCell ref="I15:I20"/>
    <mergeCell ref="B16:B19"/>
    <mergeCell ref="C17:C19"/>
    <mergeCell ref="K8:K9"/>
    <mergeCell ref="L8:L9"/>
    <mergeCell ref="B28:M28"/>
    <mergeCell ref="B29:G29"/>
    <mergeCell ref="H29:M29"/>
    <mergeCell ref="M8:M9"/>
    <mergeCell ref="J11:J12"/>
    <mergeCell ref="K11:K12"/>
    <mergeCell ref="L11:L12"/>
    <mergeCell ref="J8:J9"/>
    <mergeCell ref="J17:J18"/>
    <mergeCell ref="B20:B23"/>
    <mergeCell ref="C21:C23"/>
    <mergeCell ref="I21:I27"/>
    <mergeCell ref="B24:B27"/>
    <mergeCell ref="C25:C27"/>
    <mergeCell ref="H62:H64"/>
    <mergeCell ref="I63:I64"/>
    <mergeCell ref="K17:K18"/>
    <mergeCell ref="L17:L18"/>
    <mergeCell ref="M17:M18"/>
    <mergeCell ref="J19:J20"/>
    <mergeCell ref="K19:K20"/>
    <mergeCell ref="L19:L20"/>
    <mergeCell ref="M19:M20"/>
    <mergeCell ref="H36:H59"/>
    <mergeCell ref="I37:I59"/>
    <mergeCell ref="H31:H35"/>
    <mergeCell ref="I32:I35"/>
  </mergeCells>
  <phoneticPr fontId="2" type="noConversion"/>
  <pageMargins left="0.70866141732283472" right="0.70866141732283472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예천군노인복지관 세입`세출 총괄</vt:lpstr>
    </vt:vector>
  </TitlesOfParts>
  <Company>lg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김진영</dc:creator>
  <cp:lastModifiedBy>김진영</cp:lastModifiedBy>
  <cp:lastPrinted>2015-11-04T14:15:15Z</cp:lastPrinted>
  <dcterms:created xsi:type="dcterms:W3CDTF">2005-02-04T00:45:00Z</dcterms:created>
  <dcterms:modified xsi:type="dcterms:W3CDTF">2015-11-05T09:36:11Z</dcterms:modified>
</cp:coreProperties>
</file>