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05" yWindow="5760" windowWidth="14670" windowHeight="7935" activeTab="1"/>
  </bookViews>
  <sheets>
    <sheet name="심의안건" sheetId="4" r:id="rId1"/>
    <sheet name="대상자별지내역" sheetId="9" r:id="rId2"/>
  </sheets>
  <definedNames>
    <definedName name="_xlnm._FilterDatabase" localSheetId="1" hidden="1">대상자별지내역!#REF!</definedName>
    <definedName name="_xlnm._FilterDatabase" localSheetId="0" hidden="1">심의안건!$A$1:$L$31</definedName>
    <definedName name="_xlnm.Print_Area" localSheetId="1">대상자별지내역!$A$1:$M$32</definedName>
    <definedName name="_xlnm.Print_Area" localSheetId="0">심의안건!$A$1:$L$31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H4" i="4" l="1"/>
  <c r="I4" i="4"/>
  <c r="J4" i="4"/>
  <c r="K4" i="4"/>
  <c r="L4" i="4"/>
  <c r="H5" i="4"/>
  <c r="I5" i="4"/>
  <c r="J5" i="4"/>
  <c r="K5" i="4"/>
  <c r="L5" i="4"/>
  <c r="I5" i="9"/>
  <c r="J5" i="9"/>
  <c r="K5" i="9"/>
  <c r="L5" i="9"/>
  <c r="M5" i="9"/>
  <c r="H5" i="9"/>
  <c r="H21" i="4" l="1"/>
  <c r="I21" i="4"/>
  <c r="J21" i="4"/>
  <c r="K21" i="4"/>
  <c r="L21" i="4"/>
  <c r="L11" i="9"/>
  <c r="M11" i="9"/>
  <c r="H11" i="9"/>
  <c r="D11" i="9"/>
  <c r="D5" i="9"/>
  <c r="H31" i="9"/>
  <c r="J31" i="9" s="1"/>
  <c r="H30" i="9"/>
  <c r="K30" i="9" s="1"/>
  <c r="I29" i="9"/>
  <c r="H29" i="9"/>
  <c r="J29" i="9" s="1"/>
  <c r="H28" i="9"/>
  <c r="K28" i="9" s="1"/>
  <c r="H27" i="9"/>
  <c r="J27" i="9" s="1"/>
  <c r="K21" i="9"/>
  <c r="H21" i="9"/>
  <c r="K20" i="9"/>
  <c r="H20" i="9"/>
  <c r="K19" i="9"/>
  <c r="H19" i="9"/>
  <c r="K18" i="9"/>
  <c r="H18" i="9"/>
  <c r="K17" i="9"/>
  <c r="H17" i="9"/>
  <c r="K16" i="9"/>
  <c r="H16" i="9"/>
  <c r="K15" i="9"/>
  <c r="H15" i="9"/>
  <c r="K14" i="9"/>
  <c r="H14" i="9"/>
  <c r="K13" i="9"/>
  <c r="H13" i="9"/>
  <c r="K12" i="9"/>
  <c r="H12" i="9"/>
  <c r="G11" i="9"/>
  <c r="C21" i="4"/>
  <c r="C5" i="4"/>
  <c r="L25" i="4"/>
  <c r="G21" i="4"/>
  <c r="J27" i="4"/>
  <c r="L27" i="4" s="1"/>
  <c r="G27" i="4"/>
  <c r="J26" i="4"/>
  <c r="L26" i="4" s="1"/>
  <c r="G26" i="4"/>
  <c r="J25" i="4"/>
  <c r="G25" i="4"/>
  <c r="J24" i="4"/>
  <c r="G24" i="4"/>
  <c r="J23" i="4"/>
  <c r="L23" i="4" s="1"/>
  <c r="G23" i="4"/>
  <c r="G22" i="4"/>
  <c r="F21" i="4"/>
  <c r="I30" i="9" l="1"/>
  <c r="J30" i="9"/>
  <c r="I28" i="9"/>
  <c r="J28" i="9"/>
  <c r="J11" i="9" s="1"/>
  <c r="I31" i="9"/>
  <c r="I27" i="9"/>
  <c r="I11" i="9" s="1"/>
  <c r="K31" i="9"/>
  <c r="K27" i="9"/>
  <c r="K11" i="9" s="1"/>
  <c r="K29" i="9"/>
  <c r="L24" i="4"/>
  <c r="C4" i="4" l="1"/>
  <c r="G5" i="9"/>
  <c r="L16" i="4"/>
  <c r="K19" i="4"/>
  <c r="K18" i="4"/>
  <c r="K17" i="4"/>
  <c r="K16" i="4"/>
  <c r="K15" i="4"/>
  <c r="K14" i="4"/>
  <c r="K13" i="4"/>
  <c r="K12" i="4"/>
  <c r="K11" i="4"/>
  <c r="K10" i="4"/>
  <c r="K9" i="4"/>
  <c r="K8" i="4"/>
  <c r="G20" i="4"/>
  <c r="J19" i="4"/>
  <c r="L19" i="4" s="1"/>
  <c r="J18" i="4"/>
  <c r="L18" i="4" s="1"/>
  <c r="J17" i="4"/>
  <c r="L17" i="4" s="1"/>
  <c r="J16" i="4"/>
  <c r="J15" i="4"/>
  <c r="L15" i="4" s="1"/>
  <c r="J14" i="4"/>
  <c r="L14" i="4" s="1"/>
  <c r="J13" i="4"/>
  <c r="L13" i="4" s="1"/>
  <c r="J12" i="4"/>
  <c r="L12" i="4" s="1"/>
  <c r="J11" i="4"/>
  <c r="L11" i="4" s="1"/>
  <c r="J10" i="4"/>
  <c r="L10" i="4" s="1"/>
  <c r="J9" i="4"/>
  <c r="L9" i="4" s="1"/>
  <c r="J8" i="4"/>
  <c r="L8" i="4" s="1"/>
  <c r="G7" i="4"/>
  <c r="F5" i="4"/>
  <c r="G5" i="4" l="1"/>
  <c r="G4" i="4" s="1"/>
</calcChain>
</file>

<file path=xl/sharedStrings.xml><?xml version="1.0" encoding="utf-8"?>
<sst xmlns="http://schemas.openxmlformats.org/spreadsheetml/2006/main" count="306" uniqueCount="191">
  <si>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</si>
  <si>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</si>
  <si>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</si>
  <si>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</si>
  <si>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</si>
  <si>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</si>
  <si>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</si>
  <si>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</si>
  <si>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</si>
  <si>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</si>
  <si>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</si>
  <si>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</si>
  <si>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</si>
  <si>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</si>
  <si>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</si>
  <si>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1차(해당부서)</t>
    <phoneticPr fontId="1" type="noConversion"/>
  </si>
  <si>
    <t>계</t>
    <phoneticPr fontId="1" type="noConversion"/>
  </si>
  <si>
    <t>2017년
지원액</t>
    <phoneticPr fontId="1" type="noConversion"/>
  </si>
  <si>
    <t>2018년도 제9회 예천군 보조금심의위원회 대상자선정심의 조서</t>
    <phoneticPr fontId="1" type="noConversion"/>
  </si>
  <si>
    <t>2018년도 제9회 예천군 보조금심의위원회 대상자내역 별지 조서</t>
    <phoneticPr fontId="1" type="noConversion"/>
  </si>
  <si>
    <t>민간자본사업보조</t>
    <phoneticPr fontId="1" type="noConversion"/>
  </si>
  <si>
    <t>농정과</t>
    <phoneticPr fontId="1" type="noConversion"/>
  </si>
  <si>
    <t>우수 농특산물 포장재 개선 지원사업</t>
    <phoneticPr fontId="1" type="noConversion"/>
  </si>
  <si>
    <t>민간자본사업보조
(이전재원)</t>
    <phoneticPr fontId="1" type="noConversion"/>
  </si>
  <si>
    <t>유천면 가동1길 23 강동조</t>
    <phoneticPr fontId="1" type="noConversion"/>
  </si>
  <si>
    <t>소득작목육성지원사업 
(다겹보온커튼)</t>
    <phoneticPr fontId="1" type="noConversion"/>
  </si>
  <si>
    <t>소득작목육성지원사업 
(장기성PO필름)</t>
    <phoneticPr fontId="1" type="noConversion"/>
  </si>
  <si>
    <t>개포면 송담길 42-22 남수진</t>
    <phoneticPr fontId="1" type="noConversion"/>
  </si>
  <si>
    <t>소득작목육성지원사업 
(하우스자동개폐기)</t>
    <phoneticPr fontId="1" type="noConversion"/>
  </si>
  <si>
    <t>호명면 갈음밭길 80-3 권태진</t>
    <phoneticPr fontId="1" type="noConversion"/>
  </si>
  <si>
    <t>소득작목육성지원사업
(다겹보온커튼)</t>
    <phoneticPr fontId="1" type="noConversion"/>
  </si>
  <si>
    <t>은풍면 내동길 44 전우탁</t>
    <phoneticPr fontId="1" type="noConversion"/>
  </si>
  <si>
    <t>소득작목육성지원사업
(보행전동운반차)</t>
    <phoneticPr fontId="1" type="noConversion"/>
  </si>
  <si>
    <t>풍양면 낙상1리 조현우</t>
    <phoneticPr fontId="1" type="noConversion"/>
  </si>
  <si>
    <t>소득작목육성지원사업
(양파 재배농가 기계화 일괄시스템)</t>
    <phoneticPr fontId="1" type="noConversion"/>
  </si>
  <si>
    <t>보문면 산성길 530 하창희</t>
    <phoneticPr fontId="1" type="noConversion"/>
  </si>
  <si>
    <t>원예산업육성지원사업
(관수시설)</t>
    <phoneticPr fontId="1" type="noConversion"/>
  </si>
  <si>
    <t>풍양면 우망길 491-29 이노진팜</t>
    <phoneticPr fontId="1" type="noConversion"/>
  </si>
  <si>
    <t>원예산업육성지원사업
(새싹삼 경사면 재배사업)</t>
    <phoneticPr fontId="1" type="noConversion"/>
  </si>
  <si>
    <t>용문면 복천길 16-8 착한농부</t>
    <phoneticPr fontId="1" type="noConversion"/>
  </si>
  <si>
    <t>원예산업육성지원사업
(타전기)</t>
    <phoneticPr fontId="1" type="noConversion"/>
  </si>
  <si>
    <t>민속채소양채류기반확충사업
(다겹보온커튼)</t>
    <phoneticPr fontId="1" type="noConversion"/>
  </si>
  <si>
    <t>감천면 도평길 48 김홍년</t>
    <phoneticPr fontId="1" type="noConversion"/>
  </si>
  <si>
    <t>인삼생약육성지원사업
(해가림시설)</t>
    <phoneticPr fontId="1" type="noConversion"/>
  </si>
  <si>
    <t>2018년 과수전동가위 지원사업</t>
    <phoneticPr fontId="1" type="noConversion"/>
  </si>
  <si>
    <t>1,600,000원 * 1대 * 50%</t>
    <phoneticPr fontId="1" type="noConversion"/>
  </si>
  <si>
    <t>풍양면 하풍길 12-28 진홍기</t>
    <phoneticPr fontId="1" type="noConversion"/>
  </si>
  <si>
    <t>벼 육묘 녹화장 설치 지원</t>
    <phoneticPr fontId="1" type="noConversion"/>
  </si>
  <si>
    <t>민간자본보조</t>
    <phoneticPr fontId="1" type="noConversion"/>
  </si>
  <si>
    <t>농정과 소계</t>
    <phoneticPr fontId="1" type="noConversion"/>
  </si>
  <si>
    <t>은풍면 도효자로 1179-18 최명종</t>
    <phoneticPr fontId="1" type="noConversion"/>
  </si>
  <si>
    <t xml:space="preserve"> 소계</t>
    <phoneticPr fontId="1" type="noConversion"/>
  </si>
  <si>
    <t>농정과</t>
    <phoneticPr fontId="1" type="noConversion"/>
  </si>
  <si>
    <t>김경환</t>
    <phoneticPr fontId="1" type="noConversion"/>
  </si>
  <si>
    <t>중소형농기계 지원사업</t>
    <phoneticPr fontId="1" type="noConversion"/>
  </si>
  <si>
    <t>민간자본사업보조</t>
    <phoneticPr fontId="1" type="noConversion"/>
  </si>
  <si>
    <t>2,000,000원 * 1대 * 50%</t>
    <phoneticPr fontId="1" type="noConversion"/>
  </si>
  <si>
    <t>농정과</t>
    <phoneticPr fontId="1" type="noConversion"/>
  </si>
  <si>
    <t>감천면 농바우길 28</t>
    <phoneticPr fontId="1" type="noConversion"/>
  </si>
  <si>
    <t>김상년</t>
    <phoneticPr fontId="1" type="noConversion"/>
  </si>
  <si>
    <t>중소형농기계 지원사업</t>
    <phoneticPr fontId="1" type="noConversion"/>
  </si>
  <si>
    <t>민간자본사업보조</t>
    <phoneticPr fontId="1" type="noConversion"/>
  </si>
  <si>
    <t>감천면 포1길 65</t>
    <phoneticPr fontId="1" type="noConversion"/>
  </si>
  <si>
    <t>권철영</t>
    <phoneticPr fontId="1" type="noConversion"/>
  </si>
  <si>
    <t>중소형농기계 지원사업</t>
    <phoneticPr fontId="1" type="noConversion"/>
  </si>
  <si>
    <t>2,000,000원 * 1대 * 50%</t>
  </si>
  <si>
    <t>농정과</t>
    <phoneticPr fontId="1" type="noConversion"/>
  </si>
  <si>
    <t>용궁면 용개로 493</t>
    <phoneticPr fontId="1" type="noConversion"/>
  </si>
  <si>
    <t>서석조</t>
    <phoneticPr fontId="1" type="noConversion"/>
  </si>
  <si>
    <t>민간자본사업보조</t>
    <phoneticPr fontId="1" type="noConversion"/>
  </si>
  <si>
    <t>대구경북능금농협 예천경제사업장 
이정욱(예천읍 시장로 163)</t>
    <phoneticPr fontId="1" type="noConversion"/>
  </si>
  <si>
    <t>유천면 화전길 21-90</t>
    <phoneticPr fontId="1" type="noConversion"/>
  </si>
  <si>
    <t>산림축산과</t>
  </si>
  <si>
    <t>민간자본사업보조</t>
  </si>
  <si>
    <t>면역강화용사료첨가제 지원사업</t>
  </si>
  <si>
    <t>어린송아지용양질조사료 지원사업</t>
  </si>
  <si>
    <t>곤포사일리지제조비닐랩지원사업</t>
  </si>
  <si>
    <t>한우 기생충 구제사업</t>
  </si>
  <si>
    <t>7,000원 * 64두 * 50%</t>
  </si>
  <si>
    <t>은풍면 어림성길 115 엄장현</t>
  </si>
  <si>
    <t>축산농장 연막소독기 지원사업</t>
  </si>
  <si>
    <t>600,000원 * 1대 * 70%</t>
  </si>
  <si>
    <t>깨끗한 축산환경 지원
(파리구제제 구입지원)</t>
  </si>
  <si>
    <t>축산분뇨처리용 톱밥지원</t>
  </si>
  <si>
    <t>산림축산과 소계</t>
    <phoneticPr fontId="1" type="noConversion"/>
  </si>
  <si>
    <t>산림축산과</t>
    <phoneticPr fontId="1" type="noConversion"/>
  </si>
  <si>
    <t>축사 환기시설(송풍기) 지원사업</t>
    <phoneticPr fontId="1" type="noConversion"/>
  </si>
  <si>
    <t>민간자본사업보조</t>
    <phoneticPr fontId="1" type="noConversion"/>
  </si>
  <si>
    <t>300,000원 * 21대 * 60%</t>
    <phoneticPr fontId="1" type="noConversion"/>
  </si>
  <si>
    <t>용문면 우망골길 102-4 심헌보</t>
    <phoneticPr fontId="1" type="noConversion"/>
  </si>
  <si>
    <t>한우보정용 개체잠금장치 지원사업</t>
    <phoneticPr fontId="1" type="noConversion"/>
  </si>
  <si>
    <t>60,000원 * 24두 * 50%</t>
    <phoneticPr fontId="1" type="noConversion"/>
  </si>
  <si>
    <t>산림축산과</t>
    <phoneticPr fontId="1" type="noConversion"/>
  </si>
  <si>
    <t>호명면 봉호로 4184-35 박경범</t>
    <phoneticPr fontId="1" type="noConversion"/>
  </si>
  <si>
    <t>한우 미네랄블럭 지원사업</t>
    <phoneticPr fontId="1" type="noConversion"/>
  </si>
  <si>
    <t>10,000원 * 5개 * 60%</t>
    <phoneticPr fontId="1" type="noConversion"/>
  </si>
  <si>
    <t>예천읍 석정길 195 안점숙</t>
    <phoneticPr fontId="1" type="noConversion"/>
  </si>
  <si>
    <t>30,000원 * 10포 *70%</t>
    <phoneticPr fontId="1" type="noConversion"/>
  </si>
  <si>
    <t>풍양면 낙상1길 27-3 박향숙</t>
    <phoneticPr fontId="1" type="noConversion"/>
  </si>
  <si>
    <t>600원 * 3,000kg * 30%</t>
    <phoneticPr fontId="1" type="noConversion"/>
  </si>
  <si>
    <t>100,000원 * 138롤 * 30%</t>
    <phoneticPr fontId="1" type="noConversion"/>
  </si>
  <si>
    <t>지보면 지포길 101-5 정복수 외 3명
(대상자내역 별지)</t>
    <phoneticPr fontId="1" type="noConversion"/>
  </si>
  <si>
    <t xml:space="preserve">
예천읍 군청길 43-19 김현숙 외 1명
(대상자내역 별지)
</t>
    <phoneticPr fontId="1" type="noConversion"/>
  </si>
  <si>
    <t xml:space="preserve">
지보면 마전1길 42 현철기 외 1명
(대상자내역 별지)
</t>
    <phoneticPr fontId="1" type="noConversion"/>
  </si>
  <si>
    <t xml:space="preserve">
예천읍 석정길 195 안점숙 외 5명
(대상자내역 별지)
</t>
    <phoneticPr fontId="1" type="noConversion"/>
  </si>
  <si>
    <t>호명면 양지로 55 성우진 외 1명
(대상자내역 별지)</t>
    <phoneticPr fontId="1" type="noConversion"/>
  </si>
  <si>
    <t xml:space="preserve"> 소계</t>
    <phoneticPr fontId="1" type="noConversion"/>
  </si>
  <si>
    <t>지보면 지포길 101-5</t>
    <phoneticPr fontId="1" type="noConversion"/>
  </si>
  <si>
    <t>정복수</t>
    <phoneticPr fontId="1" type="noConversion"/>
  </si>
  <si>
    <t>300,000원 * 5대 * 60%</t>
    <phoneticPr fontId="1" type="noConversion"/>
  </si>
  <si>
    <t>개포면 동소리길 202-167</t>
    <phoneticPr fontId="1" type="noConversion"/>
  </si>
  <si>
    <t>변우성</t>
    <phoneticPr fontId="1" type="noConversion"/>
  </si>
  <si>
    <t>300,000원 * 4대 * 60%</t>
    <phoneticPr fontId="1" type="noConversion"/>
  </si>
  <si>
    <t>개포면 동소리길 190</t>
    <phoneticPr fontId="1" type="noConversion"/>
  </si>
  <si>
    <t>이상문</t>
    <phoneticPr fontId="1" type="noConversion"/>
  </si>
  <si>
    <t>축사 환기시설(송풍기) 지원사업</t>
    <phoneticPr fontId="1" type="noConversion"/>
  </si>
  <si>
    <t>300,000원 * 3대 * 60%</t>
    <phoneticPr fontId="1" type="noConversion"/>
  </si>
  <si>
    <t>호명면 한어길 288</t>
    <phoneticPr fontId="1" type="noConversion"/>
  </si>
  <si>
    <t>윤승휘</t>
    <phoneticPr fontId="1" type="noConversion"/>
  </si>
  <si>
    <t>300,000원 * 9대 * 60%</t>
    <phoneticPr fontId="1" type="noConversion"/>
  </si>
  <si>
    <t>용문면 우망골길 102-4</t>
    <phoneticPr fontId="1" type="noConversion"/>
  </si>
  <si>
    <t>심헌보</t>
    <phoneticPr fontId="1" type="noConversion"/>
  </si>
  <si>
    <t>한우보정용 개체잠금장치 지원사업</t>
    <phoneticPr fontId="1" type="noConversion"/>
  </si>
  <si>
    <t>60,000원 * 24두 * 50%</t>
    <phoneticPr fontId="1" type="noConversion"/>
  </si>
  <si>
    <t>호명면 봉호로 4184-35</t>
    <phoneticPr fontId="1" type="noConversion"/>
  </si>
  <si>
    <t>박경범</t>
    <phoneticPr fontId="1" type="noConversion"/>
  </si>
  <si>
    <t xml:space="preserve">예천읍 석정길 195 </t>
    <phoneticPr fontId="1" type="noConversion"/>
  </si>
  <si>
    <t>안점숙</t>
    <phoneticPr fontId="1" type="noConversion"/>
  </si>
  <si>
    <t>풍양면 낙상1길 27-3</t>
    <phoneticPr fontId="1" type="noConversion"/>
  </si>
  <si>
    <t>박향숙</t>
    <phoneticPr fontId="1" type="noConversion"/>
  </si>
  <si>
    <t>호명면 양지로 55</t>
    <phoneticPr fontId="1" type="noConversion"/>
  </si>
  <si>
    <t>성우진</t>
    <phoneticPr fontId="1" type="noConversion"/>
  </si>
  <si>
    <t>100,000원 * 57롤 * 30%</t>
    <phoneticPr fontId="1" type="noConversion"/>
  </si>
  <si>
    <t xml:space="preserve">풍양면 낙상1길 58-13 </t>
    <phoneticPr fontId="1" type="noConversion"/>
  </si>
  <si>
    <t>홍상진</t>
    <phoneticPr fontId="1" type="noConversion"/>
  </si>
  <si>
    <t>100,000원 * 81롤 * 30%</t>
    <phoneticPr fontId="1" type="noConversion"/>
  </si>
  <si>
    <t>예천읍 군청길 43-19</t>
    <phoneticPr fontId="1" type="noConversion"/>
  </si>
  <si>
    <t>김현숙</t>
    <phoneticPr fontId="1" type="noConversion"/>
  </si>
  <si>
    <t>한우기생충 구제사업</t>
    <phoneticPr fontId="1" type="noConversion"/>
  </si>
  <si>
    <t>7,000원 * 54두 * 50%</t>
    <phoneticPr fontId="1" type="noConversion"/>
  </si>
  <si>
    <t>감천면 산동길 111</t>
    <phoneticPr fontId="1" type="noConversion"/>
  </si>
  <si>
    <t>조승원</t>
    <phoneticPr fontId="1" type="noConversion"/>
  </si>
  <si>
    <t>7,000원 * 10두 * 50%</t>
    <phoneticPr fontId="1" type="noConversion"/>
  </si>
  <si>
    <t>지보면 마전1길 42</t>
    <phoneticPr fontId="1" type="noConversion"/>
  </si>
  <si>
    <t>현철기</t>
    <phoneticPr fontId="1" type="noConversion"/>
  </si>
  <si>
    <t>지보면 매화길 38</t>
    <phoneticPr fontId="1" type="noConversion"/>
  </si>
  <si>
    <t>정을영</t>
    <phoneticPr fontId="1" type="noConversion"/>
  </si>
  <si>
    <t>예천읍 석정길 195</t>
    <phoneticPr fontId="1" type="noConversion"/>
  </si>
  <si>
    <t>감천면 충효로 1051-87</t>
    <phoneticPr fontId="1" type="noConversion"/>
  </si>
  <si>
    <t>이영순</t>
    <phoneticPr fontId="1" type="noConversion"/>
  </si>
  <si>
    <t>감천면 유동길 96-8</t>
    <phoneticPr fontId="1" type="noConversion"/>
  </si>
  <si>
    <t>전종수</t>
    <phoneticPr fontId="1" type="noConversion"/>
  </si>
  <si>
    <t>감천면 현내1길 26</t>
  </si>
  <si>
    <t>장성모</t>
    <phoneticPr fontId="1" type="noConversion"/>
  </si>
  <si>
    <t>감천면 현내1길 34</t>
    <phoneticPr fontId="1" type="noConversion"/>
  </si>
  <si>
    <t>송창호</t>
    <phoneticPr fontId="1" type="noConversion"/>
  </si>
  <si>
    <t>엄장현</t>
    <phoneticPr fontId="1" type="noConversion"/>
  </si>
  <si>
    <t>민간자본사업보조</t>
    <phoneticPr fontId="1" type="noConversion"/>
  </si>
  <si>
    <t>12,000원 * 25포 * 70%</t>
    <phoneticPr fontId="1" type="noConversion"/>
  </si>
  <si>
    <t>12,000원 * 15포 * 70%</t>
    <phoneticPr fontId="1" type="noConversion"/>
  </si>
  <si>
    <t>3,000원 * 100포 * 50%</t>
    <phoneticPr fontId="1" type="noConversion"/>
  </si>
  <si>
    <t>3,000원 * 320포 * 50%</t>
    <phoneticPr fontId="1" type="noConversion"/>
  </si>
  <si>
    <t>3,000원 * 80포 * 50%</t>
    <phoneticPr fontId="1" type="noConversion"/>
  </si>
  <si>
    <t>3,000원 * 180포 * 50%</t>
    <phoneticPr fontId="1" type="noConversion"/>
  </si>
  <si>
    <t>3,000원 * 40포 * 50%</t>
    <phoneticPr fontId="1" type="noConversion"/>
  </si>
  <si>
    <t>3,000원 * 220포 * 50%</t>
    <phoneticPr fontId="1" type="noConversion"/>
  </si>
  <si>
    <t>사과포장재 2,000원 * 20,000개 * 50%</t>
    <phoneticPr fontId="1" type="noConversion"/>
  </si>
  <si>
    <t>17,000,000원 * 1식 * 50%</t>
    <phoneticPr fontId="1" type="noConversion"/>
  </si>
  <si>
    <t>16,000,000원 * 1식 * 50%</t>
    <phoneticPr fontId="1" type="noConversion"/>
  </si>
  <si>
    <t>800,000원 * 4동 * 50%</t>
    <phoneticPr fontId="1" type="noConversion"/>
  </si>
  <si>
    <t>11,000원 * 1,000㎡ * 50%</t>
    <phoneticPr fontId="1" type="noConversion"/>
  </si>
  <si>
    <t>4,000,000원 * 1대 * 50%</t>
    <phoneticPr fontId="1" type="noConversion"/>
  </si>
  <si>
    <t>2,800,000원 * 1식 * 50%</t>
    <phoneticPr fontId="1" type="noConversion"/>
  </si>
  <si>
    <t>1,118,000원 * 1식 * 50%</t>
    <phoneticPr fontId="1" type="noConversion"/>
  </si>
  <si>
    <t>24,00,000원 * 1식 * 50%</t>
    <phoneticPr fontId="1" type="noConversion"/>
  </si>
  <si>
    <t>11,000,000원 * 1대 * 50%</t>
    <phoneticPr fontId="1" type="noConversion"/>
  </si>
  <si>
    <t>20,000,000원 * 1식 * 50%</t>
    <phoneticPr fontId="1" type="noConversion"/>
  </si>
  <si>
    <t>4,500,000원 * 1식 * 50%</t>
    <phoneticPr fontId="1" type="noConversion"/>
  </si>
  <si>
    <t>12,000원 * 40포 * 70%</t>
    <phoneticPr fontId="1" type="noConversion"/>
  </si>
  <si>
    <t>3,000원 * 940포 * 50%</t>
    <phoneticPr fontId="1" type="noConversion"/>
  </si>
  <si>
    <t>곤포사일리지제조비닐랩 지원사업</t>
    <phoneticPr fontId="1" type="noConversion"/>
  </si>
  <si>
    <t>농정과</t>
  </si>
  <si>
    <t>유천면 화전길 21-90 김경환 외 4명
(대상자내역 별지)</t>
  </si>
  <si>
    <t>중소형농기계 지원</t>
  </si>
  <si>
    <t>농정과</t>
    <phoneticPr fontId="1" type="noConversion"/>
  </si>
  <si>
    <t>개포면 우감2길 5-1</t>
    <phoneticPr fontId="1" type="noConversion"/>
  </si>
  <si>
    <t>김숙희</t>
    <phoneticPr fontId="1" type="noConversion"/>
  </si>
  <si>
    <t>중소형농기계 지원사업</t>
    <phoneticPr fontId="1" type="noConversion"/>
  </si>
  <si>
    <t>민간자본사업보조</t>
    <phoneticPr fontId="1" type="noConversion"/>
  </si>
  <si>
    <t>11,000,000원 * 1개소 * 50%</t>
    <phoneticPr fontId="1" type="noConversion"/>
  </si>
  <si>
    <t>2,000,000원 * 5대 * 50%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</si>
</sst>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35"/>
      <color theme="1"/>
      <name val="HY헤드라인M"/>
      <family val="1"/>
      <charset val="129"/>
    </font>
    <font>
      <sz val="16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41" fontId="1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3" fillId="0" borderId="0">
      <alignment vertical="center"/>
    </xf>
  </cellStyleXfs>
  <cellXfs count="118"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41" fontId="7" fillId="3" borderId="4" xfId="1" applyFont="1" applyFill="1" applyBorder="1" applyAlignment="1">
      <alignment horizontal="right" vertical="center" wrapText="1"/>
    </xf>
    <xf numFmtId="41" fontId="7" fillId="4" borderId="1" xfId="1" applyFont="1" applyFill="1" applyBorder="1" applyAlignment="1">
      <alignment horizontal="right" vertical="center" wrapText="1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1" fontId="19" fillId="2" borderId="1" xfId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1" xfId="0" applyFill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1" fontId="7" fillId="0" borderId="2" xfId="1" applyFont="1" applyBorder="1" applyAlignment="1">
      <alignment horizontal="right" vertical="center" wrapText="1"/>
    </xf>
    <xf numFmtId="0" fontId="0" fillId="3" borderId="0" xfId="0" applyFill="1">
      <alignment vertical="center"/>
    </xf>
    <xf numFmtId="0" fontId="20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right" vertical="center" wrapText="1"/>
    </xf>
    <xf numFmtId="0" fontId="16" fillId="0" borderId="1" xfId="15" applyFont="1" applyBorder="1" applyAlignment="1">
      <alignment horizontal="left" vertical="center"/>
    </xf>
    <xf numFmtId="0" fontId="16" fillId="0" borderId="1" xfId="15" applyFont="1" applyFill="1" applyBorder="1" applyAlignment="1">
      <alignment horizontal="center" vertical="center"/>
    </xf>
    <xf numFmtId="0" fontId="16" fillId="0" borderId="1" xfId="15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9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1" fontId="7" fillId="0" borderId="1" xfId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1" fontId="7" fillId="0" borderId="1" xfId="1" applyFont="1" applyFill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1" fillId="0" borderId="1" xfId="0" applyFont="1" applyFill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2" fillId="0" borderId="0" xfId="0" applyFont="1">
      <alignment vertical="center"/>
    </xf>
    <xf numFmtId="0" fontId="13" fillId="0" borderId="0" xfId="0" applyFont="1">
      <alignment vertical="center"/>
    </xf>
    <xf numFmtId="0" fontId="10" fillId="2" borderId="1" xfId="0" applyFont="1" applyFill="1" applyBorder="1" applyAlignment="1">
      <alignment vertical="center"/>
    </xf>
    <xf numFmtId="176" fontId="19" fillId="2" borderId="1" xfId="1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23" fillId="0" borderId="1" xfId="0" applyNumberFormat="1" applyFont="1" applyBorder="1">
      <alignment vertical="center"/>
    </xf>
    <xf numFmtId="41" fontId="23" fillId="0" borderId="1" xfId="1" applyFont="1" applyBorder="1">
      <alignment vertical="center"/>
    </xf>
    <xf numFmtId="176" fontId="2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15" applyFont="1" applyFill="1" applyBorder="1" applyAlignment="1">
      <alignment horizontal="left" vertical="center" shrinkToFit="1"/>
    </xf>
    <xf numFmtId="0" fontId="5" fillId="0" borderId="1" xfId="15" applyFont="1" applyFill="1" applyBorder="1" applyAlignment="1">
      <alignment horizontal="center" vertical="center"/>
    </xf>
    <xf numFmtId="41" fontId="23" fillId="0" borderId="1" xfId="1" applyFont="1" applyBorder="1" applyAlignment="1">
      <alignment vertical="center" wrapText="1"/>
    </xf>
    <xf numFmtId="41" fontId="23" fillId="0" borderId="1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1" fontId="7" fillId="2" borderId="4" xfId="1" applyFont="1" applyFill="1" applyBorder="1" applyAlignment="1">
      <alignment horizontal="right" vertical="center" wrapText="1"/>
    </xf>
    <xf numFmtId="0" fontId="24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41" fontId="7" fillId="3" borderId="13" xfId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/>
    </xf>
    <xf numFmtId="41" fontId="7" fillId="2" borderId="13" xfId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41" fontId="23" fillId="0" borderId="15" xfId="1" applyFont="1" applyBorder="1" applyAlignment="1">
      <alignment vertical="center" wrapText="1"/>
    </xf>
    <xf numFmtId="41" fontId="7" fillId="4" borderId="15" xfId="1" applyFont="1" applyFill="1" applyBorder="1" applyAlignment="1">
      <alignment horizontal="right" vertical="center" wrapText="1"/>
    </xf>
    <xf numFmtId="41" fontId="7" fillId="0" borderId="15" xfId="1" applyFont="1" applyFill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41" fontId="7" fillId="0" borderId="17" xfId="1" applyFont="1" applyBorder="1" applyAlignment="1">
      <alignment horizontal="right" vertical="center" wrapText="1"/>
    </xf>
    <xf numFmtId="41" fontId="7" fillId="0" borderId="15" xfId="1" applyFont="1" applyBorder="1" applyAlignment="1">
      <alignment horizontal="right" vertical="center" wrapText="1"/>
    </xf>
    <xf numFmtId="176" fontId="7" fillId="0" borderId="15" xfId="1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41" fontId="7" fillId="0" borderId="19" xfId="1" applyFont="1" applyFill="1" applyBorder="1" applyAlignment="1">
      <alignment horizontal="right" vertical="center" wrapText="1"/>
    </xf>
    <xf numFmtId="41" fontId="7" fillId="0" borderId="20" xfId="1" applyFont="1" applyFill="1" applyBorder="1" applyAlignment="1">
      <alignment horizontal="righ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41" fontId="19" fillId="2" borderId="15" xfId="1" applyFont="1" applyFill="1" applyBorder="1" applyAlignment="1">
      <alignment horizontal="right" vertical="center" wrapText="1"/>
    </xf>
    <xf numFmtId="41" fontId="23" fillId="0" borderId="15" xfId="1" applyFont="1" applyBorder="1" applyAlignment="1">
      <alignment horizontal="right" vertical="center" wrapText="1"/>
    </xf>
    <xf numFmtId="176" fontId="19" fillId="2" borderId="15" xfId="1" applyNumberFormat="1" applyFont="1" applyFill="1" applyBorder="1" applyAlignment="1">
      <alignment horizontal="right" vertical="center" wrapText="1"/>
    </xf>
    <xf numFmtId="41" fontId="23" fillId="0" borderId="15" xfId="1" applyFont="1" applyBorder="1">
      <alignment vertical="center"/>
    </xf>
    <xf numFmtId="176" fontId="23" fillId="0" borderId="15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 wrapText="1"/>
    </xf>
    <xf numFmtId="41" fontId="7" fillId="0" borderId="19" xfId="1" applyFont="1" applyBorder="1" applyAlignment="1">
      <alignment horizontal="right" vertical="center" wrapText="1"/>
    </xf>
    <xf numFmtId="41" fontId="7" fillId="0" borderId="20" xfId="1" applyFont="1" applyBorder="1" applyAlignment="1">
      <alignment horizontal="right" vertical="center" wrapText="1"/>
    </xf>
  </cellXfs>
  <cellStyles count="16">
    <cellStyle name="쉼표 [0]" xfId="1" builtinId="6"/>
    <cellStyle name="쉼표 [0] 2" xfId="3"/>
    <cellStyle name="쉼표 [0] 2 2" xfId="7"/>
    <cellStyle name="쉼표 [0] 2 3" xfId="14"/>
    <cellStyle name="쉼표 [0] 2 4" xfId="13"/>
    <cellStyle name="쉼표 [0] 2 5" xfId="5"/>
    <cellStyle name="쉼표 [0] 2 6" xfId="4"/>
    <cellStyle name="쉼표 [0] 3" xfId="9"/>
    <cellStyle name="쉼표 [0] 4" xfId="10"/>
    <cellStyle name="쉼표 [0] 5" xfId="12"/>
    <cellStyle name="표준" xfId="0" builtinId="0"/>
    <cellStyle name="표준 2" xfId="2"/>
    <cellStyle name="표준 2 2" xfId="6"/>
    <cellStyle name="표준 3" xfId="8"/>
    <cellStyle name="표준 4" xfId="11"/>
    <cellStyle name="표준 4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2"/>
  <sheetViews>
    <sheetView view="pageBreakPreview" zoomScale="85" zoomScaleNormal="71" zoomScaleSheetLayoutView="85" workbookViewId="0">
      <pane ySplit="1" topLeftCell="A23" activePane="bottomLeft" state="frozen"/>
      <selection pane="bottomLeft" activeCell="B34" sqref="B34"/>
    </sheetView>
  </sheetViews>
  <sheetFormatPr defaultRowHeight="16.5" x14ac:dyDescent="0.3"/>
  <cols>
    <col min="1" max="1" width="17.25" customWidth="1"/>
    <col min="2" max="2" width="45.25" customWidth="1"/>
    <col min="3" max="3" width="43.5" customWidth="1"/>
    <col min="4" max="4" width="32.125" hidden="1" customWidth="1"/>
    <col min="5" max="5" width="45.5" customWidth="1"/>
    <col min="6" max="6" width="20.625" hidden="1" customWidth="1"/>
    <col min="7" max="9" width="20.625" customWidth="1"/>
    <col min="10" max="10" width="20" customWidth="1"/>
    <col min="11" max="12" width="19.125" customWidth="1"/>
  </cols>
  <sheetData>
    <row r="1" spans="1:13" ht="77.25" customHeight="1" x14ac:dyDescent="0.3">
      <c r="A1" s="73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3" ht="52.5" customHeight="1" thickBot="1" x14ac:dyDescent="0.35">
      <c r="A2" s="78"/>
      <c r="B2" s="1"/>
      <c r="C2" s="1"/>
      <c r="D2" s="1"/>
      <c r="E2" s="1"/>
      <c r="F2" s="1"/>
      <c r="G2" s="1"/>
      <c r="H2" s="1"/>
      <c r="I2" s="1"/>
      <c r="J2" s="1"/>
      <c r="K2" s="79" t="s">
        <v>10</v>
      </c>
      <c r="L2" s="79"/>
    </row>
    <row r="3" spans="1:13" ht="60.75" customHeight="1" thickBot="1" x14ac:dyDescent="0.35">
      <c r="A3" s="80" t="s">
        <v>0</v>
      </c>
      <c r="B3" s="81" t="s">
        <v>7</v>
      </c>
      <c r="C3" s="81" t="s">
        <v>8</v>
      </c>
      <c r="D3" s="81" t="s">
        <v>11</v>
      </c>
      <c r="E3" s="81" t="s">
        <v>9</v>
      </c>
      <c r="F3" s="82" t="s">
        <v>14</v>
      </c>
      <c r="G3" s="81" t="s">
        <v>1</v>
      </c>
      <c r="H3" s="81" t="s">
        <v>2</v>
      </c>
      <c r="I3" s="81" t="s">
        <v>3</v>
      </c>
      <c r="J3" s="81" t="s">
        <v>15</v>
      </c>
      <c r="K3" s="81" t="s">
        <v>6</v>
      </c>
      <c r="L3" s="83" t="s">
        <v>5</v>
      </c>
    </row>
    <row r="4" spans="1:13" s="3" customFormat="1" ht="60.75" customHeight="1" thickTop="1" x14ac:dyDescent="0.3">
      <c r="A4" s="84"/>
      <c r="B4" s="4" t="s">
        <v>16</v>
      </c>
      <c r="C4" s="5" t="str">
        <f>SUBTOTAL(103,C5:C31)&amp;"건"</f>
        <v>25건</v>
      </c>
      <c r="D4" s="5"/>
      <c r="E4" s="5"/>
      <c r="F4" s="6"/>
      <c r="G4" s="7">
        <f>G5+G21</f>
        <v>205256</v>
      </c>
      <c r="H4" s="7">
        <f t="shared" ref="H4:L4" si="0">H5+H21</f>
        <v>100419</v>
      </c>
      <c r="I4" s="7">
        <f t="shared" si="0"/>
        <v>104837</v>
      </c>
      <c r="J4" s="7">
        <f t="shared" si="0"/>
        <v>100419</v>
      </c>
      <c r="K4" s="7">
        <f t="shared" si="0"/>
        <v>100419</v>
      </c>
      <c r="L4" s="85">
        <f t="shared" si="0"/>
        <v>100419</v>
      </c>
    </row>
    <row r="5" spans="1:13" s="3" customFormat="1" ht="56.25" customHeight="1" x14ac:dyDescent="0.3">
      <c r="A5" s="86" t="s">
        <v>49</v>
      </c>
      <c r="B5" s="74"/>
      <c r="C5" s="59" t="str">
        <f>SUBTOTAL(103,C6:C20)&amp;"건"</f>
        <v>15건</v>
      </c>
      <c r="D5" s="41"/>
      <c r="E5" s="42"/>
      <c r="F5" s="71">
        <f>SUBTOTAL(9,F6:F6)</f>
        <v>375600</v>
      </c>
      <c r="G5" s="71">
        <f>SUM(G6:G20)</f>
        <v>177218</v>
      </c>
      <c r="H5" s="71">
        <f t="shared" ref="H5:L5" si="1">SUM(H6:H20)</f>
        <v>88609</v>
      </c>
      <c r="I5" s="71">
        <f t="shared" si="1"/>
        <v>88609</v>
      </c>
      <c r="J5" s="71">
        <f t="shared" si="1"/>
        <v>88609</v>
      </c>
      <c r="K5" s="71">
        <f t="shared" si="1"/>
        <v>88609</v>
      </c>
      <c r="L5" s="87">
        <f t="shared" si="1"/>
        <v>88609</v>
      </c>
    </row>
    <row r="6" spans="1:13" s="3" customFormat="1" ht="56.25" customHeight="1" x14ac:dyDescent="0.3">
      <c r="A6" s="88" t="s">
        <v>181</v>
      </c>
      <c r="B6" s="64" t="s">
        <v>182</v>
      </c>
      <c r="C6" s="64" t="s">
        <v>183</v>
      </c>
      <c r="D6" s="69" t="s">
        <v>73</v>
      </c>
      <c r="E6" s="69" t="s">
        <v>190</v>
      </c>
      <c r="F6" s="68">
        <v>375600</v>
      </c>
      <c r="G6" s="68">
        <v>10000</v>
      </c>
      <c r="H6" s="68">
        <v>5000</v>
      </c>
      <c r="I6" s="68">
        <v>5000</v>
      </c>
      <c r="J6" s="67">
        <v>5000</v>
      </c>
      <c r="K6" s="67">
        <v>5000</v>
      </c>
      <c r="L6" s="89">
        <v>5000</v>
      </c>
      <c r="M6" s="72"/>
    </row>
    <row r="7" spans="1:13" s="3" customFormat="1" ht="56.25" customHeight="1" x14ac:dyDescent="0.3">
      <c r="A7" s="88" t="s">
        <v>21</v>
      </c>
      <c r="B7" s="38" t="s">
        <v>70</v>
      </c>
      <c r="C7" s="28" t="s">
        <v>22</v>
      </c>
      <c r="D7" s="44" t="s">
        <v>23</v>
      </c>
      <c r="E7" s="44" t="s">
        <v>166</v>
      </c>
      <c r="F7" s="40"/>
      <c r="G7" s="8">
        <f>SUM(H7:I7)</f>
        <v>40000</v>
      </c>
      <c r="H7" s="8">
        <v>20000</v>
      </c>
      <c r="I7" s="8">
        <v>20000</v>
      </c>
      <c r="J7" s="8">
        <v>20000</v>
      </c>
      <c r="K7" s="8">
        <v>20000</v>
      </c>
      <c r="L7" s="90">
        <v>20000</v>
      </c>
    </row>
    <row r="8" spans="1:13" s="22" customFormat="1" ht="56.25" customHeight="1" x14ac:dyDescent="0.3">
      <c r="A8" s="17" t="s">
        <v>21</v>
      </c>
      <c r="B8" s="18" t="s">
        <v>24</v>
      </c>
      <c r="C8" s="19" t="s">
        <v>25</v>
      </c>
      <c r="D8" s="20"/>
      <c r="E8" s="20" t="s">
        <v>167</v>
      </c>
      <c r="F8" s="48"/>
      <c r="G8" s="48">
        <v>17000</v>
      </c>
      <c r="H8" s="48">
        <v>8500</v>
      </c>
      <c r="I8" s="48">
        <v>8500</v>
      </c>
      <c r="J8" s="48">
        <f t="shared" ref="J8:L19" si="2">H8</f>
        <v>8500</v>
      </c>
      <c r="K8" s="48">
        <f t="shared" si="2"/>
        <v>8500</v>
      </c>
      <c r="L8" s="91">
        <f t="shared" si="2"/>
        <v>8500</v>
      </c>
      <c r="M8" s="21"/>
    </row>
    <row r="9" spans="1:13" s="22" customFormat="1" ht="56.25" customHeight="1" x14ac:dyDescent="0.3">
      <c r="A9" s="17" t="s">
        <v>21</v>
      </c>
      <c r="B9" s="18" t="s">
        <v>24</v>
      </c>
      <c r="C9" s="19" t="s">
        <v>26</v>
      </c>
      <c r="D9" s="20"/>
      <c r="E9" s="20" t="s">
        <v>168</v>
      </c>
      <c r="F9" s="48"/>
      <c r="G9" s="48">
        <v>16000</v>
      </c>
      <c r="H9" s="48">
        <v>8000</v>
      </c>
      <c r="I9" s="48">
        <v>8000</v>
      </c>
      <c r="J9" s="48">
        <f t="shared" si="2"/>
        <v>8000</v>
      </c>
      <c r="K9" s="48">
        <f t="shared" si="2"/>
        <v>8000</v>
      </c>
      <c r="L9" s="91">
        <f t="shared" si="2"/>
        <v>8000</v>
      </c>
      <c r="M9" s="21"/>
    </row>
    <row r="10" spans="1:13" s="22" customFormat="1" ht="56.25" customHeight="1" x14ac:dyDescent="0.3">
      <c r="A10" s="17" t="s">
        <v>21</v>
      </c>
      <c r="B10" s="18" t="s">
        <v>27</v>
      </c>
      <c r="C10" s="19" t="s">
        <v>28</v>
      </c>
      <c r="D10" s="20"/>
      <c r="E10" s="20" t="s">
        <v>169</v>
      </c>
      <c r="F10" s="48"/>
      <c r="G10" s="48">
        <v>3200</v>
      </c>
      <c r="H10" s="48">
        <v>1600</v>
      </c>
      <c r="I10" s="48">
        <v>1600</v>
      </c>
      <c r="J10" s="48">
        <f t="shared" si="2"/>
        <v>1600</v>
      </c>
      <c r="K10" s="48">
        <f t="shared" si="2"/>
        <v>1600</v>
      </c>
      <c r="L10" s="91">
        <f t="shared" si="2"/>
        <v>1600</v>
      </c>
      <c r="M10" s="21"/>
    </row>
    <row r="11" spans="1:13" s="22" customFormat="1" ht="56.25" customHeight="1" x14ac:dyDescent="0.3">
      <c r="A11" s="17" t="s">
        <v>21</v>
      </c>
      <c r="B11" s="18" t="s">
        <v>29</v>
      </c>
      <c r="C11" s="19" t="s">
        <v>30</v>
      </c>
      <c r="D11" s="20"/>
      <c r="E11" s="20" t="s">
        <v>170</v>
      </c>
      <c r="F11" s="48"/>
      <c r="G11" s="48">
        <v>11000</v>
      </c>
      <c r="H11" s="48">
        <v>5500</v>
      </c>
      <c r="I11" s="48">
        <v>5500</v>
      </c>
      <c r="J11" s="48">
        <f t="shared" si="2"/>
        <v>5500</v>
      </c>
      <c r="K11" s="48">
        <f t="shared" si="2"/>
        <v>5500</v>
      </c>
      <c r="L11" s="91">
        <f t="shared" si="2"/>
        <v>5500</v>
      </c>
      <c r="M11" s="21"/>
    </row>
    <row r="12" spans="1:13" s="22" customFormat="1" ht="56.25" customHeight="1" x14ac:dyDescent="0.3">
      <c r="A12" s="17" t="s">
        <v>21</v>
      </c>
      <c r="B12" s="18" t="s">
        <v>31</v>
      </c>
      <c r="C12" s="19" t="s">
        <v>32</v>
      </c>
      <c r="D12" s="20"/>
      <c r="E12" s="20" t="s">
        <v>171</v>
      </c>
      <c r="F12" s="48"/>
      <c r="G12" s="48">
        <v>4000</v>
      </c>
      <c r="H12" s="48">
        <v>2000</v>
      </c>
      <c r="I12" s="48">
        <v>2000</v>
      </c>
      <c r="J12" s="48">
        <f t="shared" si="2"/>
        <v>2000</v>
      </c>
      <c r="K12" s="48">
        <f t="shared" si="2"/>
        <v>2000</v>
      </c>
      <c r="L12" s="91">
        <f t="shared" si="2"/>
        <v>2000</v>
      </c>
      <c r="M12" s="21"/>
    </row>
    <row r="13" spans="1:13" s="22" customFormat="1" ht="56.25" customHeight="1" x14ac:dyDescent="0.3">
      <c r="A13" s="17" t="s">
        <v>21</v>
      </c>
      <c r="B13" s="18" t="s">
        <v>33</v>
      </c>
      <c r="C13" s="19" t="s">
        <v>34</v>
      </c>
      <c r="D13" s="20"/>
      <c r="E13" s="20" t="s">
        <v>172</v>
      </c>
      <c r="F13" s="48"/>
      <c r="G13" s="48">
        <v>2800</v>
      </c>
      <c r="H13" s="48">
        <v>1400</v>
      </c>
      <c r="I13" s="48">
        <v>1400</v>
      </c>
      <c r="J13" s="48">
        <f t="shared" si="2"/>
        <v>1400</v>
      </c>
      <c r="K13" s="48">
        <f t="shared" si="2"/>
        <v>1400</v>
      </c>
      <c r="L13" s="91">
        <f t="shared" si="2"/>
        <v>1400</v>
      </c>
      <c r="M13" s="21"/>
    </row>
    <row r="14" spans="1:13" s="22" customFormat="1" ht="56.25" customHeight="1" x14ac:dyDescent="0.3">
      <c r="A14" s="17" t="s">
        <v>21</v>
      </c>
      <c r="B14" s="18" t="s">
        <v>35</v>
      </c>
      <c r="C14" s="19" t="s">
        <v>36</v>
      </c>
      <c r="D14" s="20"/>
      <c r="E14" s="20" t="s">
        <v>173</v>
      </c>
      <c r="F14" s="48"/>
      <c r="G14" s="48">
        <v>1118</v>
      </c>
      <c r="H14" s="48">
        <v>559</v>
      </c>
      <c r="I14" s="48">
        <v>559</v>
      </c>
      <c r="J14" s="48">
        <f t="shared" si="2"/>
        <v>559</v>
      </c>
      <c r="K14" s="48">
        <f t="shared" si="2"/>
        <v>559</v>
      </c>
      <c r="L14" s="91">
        <f t="shared" si="2"/>
        <v>559</v>
      </c>
      <c r="M14" s="21"/>
    </row>
    <row r="15" spans="1:13" s="22" customFormat="1" ht="56.25" customHeight="1" x14ac:dyDescent="0.3">
      <c r="A15" s="17" t="s">
        <v>21</v>
      </c>
      <c r="B15" s="18" t="s">
        <v>37</v>
      </c>
      <c r="C15" s="19" t="s">
        <v>38</v>
      </c>
      <c r="D15" s="20"/>
      <c r="E15" s="20" t="s">
        <v>174</v>
      </c>
      <c r="F15" s="48"/>
      <c r="G15" s="48">
        <v>24000</v>
      </c>
      <c r="H15" s="48">
        <v>12000</v>
      </c>
      <c r="I15" s="48">
        <v>12000</v>
      </c>
      <c r="J15" s="48">
        <f t="shared" si="2"/>
        <v>12000</v>
      </c>
      <c r="K15" s="48">
        <f t="shared" si="2"/>
        <v>12000</v>
      </c>
      <c r="L15" s="91">
        <f t="shared" si="2"/>
        <v>12000</v>
      </c>
      <c r="M15" s="21"/>
    </row>
    <row r="16" spans="1:13" s="22" customFormat="1" ht="56.25" customHeight="1" x14ac:dyDescent="0.3">
      <c r="A16" s="17" t="s">
        <v>21</v>
      </c>
      <c r="B16" s="18" t="s">
        <v>39</v>
      </c>
      <c r="C16" s="19" t="s">
        <v>40</v>
      </c>
      <c r="D16" s="20"/>
      <c r="E16" s="20" t="s">
        <v>175</v>
      </c>
      <c r="F16" s="48"/>
      <c r="G16" s="48">
        <v>11000</v>
      </c>
      <c r="H16" s="48">
        <v>5500</v>
      </c>
      <c r="I16" s="48">
        <v>5500</v>
      </c>
      <c r="J16" s="48">
        <f t="shared" si="2"/>
        <v>5500</v>
      </c>
      <c r="K16" s="48">
        <f t="shared" si="2"/>
        <v>5500</v>
      </c>
      <c r="L16" s="91">
        <f t="shared" si="2"/>
        <v>5500</v>
      </c>
      <c r="M16" s="21"/>
    </row>
    <row r="17" spans="1:13" s="22" customFormat="1" ht="56.25" customHeight="1" x14ac:dyDescent="0.3">
      <c r="A17" s="17" t="s">
        <v>21</v>
      </c>
      <c r="B17" s="18" t="s">
        <v>24</v>
      </c>
      <c r="C17" s="19" t="s">
        <v>41</v>
      </c>
      <c r="D17" s="50" t="s">
        <v>23</v>
      </c>
      <c r="E17" s="50" t="s">
        <v>176</v>
      </c>
      <c r="F17" s="48"/>
      <c r="G17" s="48">
        <v>20000</v>
      </c>
      <c r="H17" s="48">
        <v>10000</v>
      </c>
      <c r="I17" s="48">
        <v>10000</v>
      </c>
      <c r="J17" s="48">
        <f t="shared" si="2"/>
        <v>10000</v>
      </c>
      <c r="K17" s="48">
        <f t="shared" si="2"/>
        <v>10000</v>
      </c>
      <c r="L17" s="91">
        <f t="shared" si="2"/>
        <v>10000</v>
      </c>
      <c r="M17" s="21"/>
    </row>
    <row r="18" spans="1:13" s="22" customFormat="1" ht="56.25" customHeight="1" x14ac:dyDescent="0.3">
      <c r="A18" s="17" t="s">
        <v>21</v>
      </c>
      <c r="B18" s="18" t="s">
        <v>42</v>
      </c>
      <c r="C18" s="19" t="s">
        <v>43</v>
      </c>
      <c r="D18" s="20"/>
      <c r="E18" s="20" t="s">
        <v>177</v>
      </c>
      <c r="F18" s="48"/>
      <c r="G18" s="48">
        <v>4500</v>
      </c>
      <c r="H18" s="48">
        <v>2250</v>
      </c>
      <c r="I18" s="48">
        <v>2250</v>
      </c>
      <c r="J18" s="48">
        <f t="shared" si="2"/>
        <v>2250</v>
      </c>
      <c r="K18" s="48">
        <f t="shared" si="2"/>
        <v>2250</v>
      </c>
      <c r="L18" s="91">
        <f t="shared" si="2"/>
        <v>2250</v>
      </c>
      <c r="M18" s="21"/>
    </row>
    <row r="19" spans="1:13" s="3" customFormat="1" ht="56.25" customHeight="1" x14ac:dyDescent="0.3">
      <c r="A19" s="92" t="s">
        <v>21</v>
      </c>
      <c r="B19" s="23" t="s">
        <v>50</v>
      </c>
      <c r="C19" s="23" t="s">
        <v>44</v>
      </c>
      <c r="D19" s="24" t="s">
        <v>20</v>
      </c>
      <c r="E19" s="25" t="s">
        <v>45</v>
      </c>
      <c r="F19" s="26">
        <v>24000</v>
      </c>
      <c r="G19" s="26">
        <v>1600</v>
      </c>
      <c r="H19" s="26">
        <v>800</v>
      </c>
      <c r="I19" s="26">
        <v>800</v>
      </c>
      <c r="J19" s="26">
        <f t="shared" si="2"/>
        <v>800</v>
      </c>
      <c r="K19" s="26">
        <f t="shared" si="2"/>
        <v>800</v>
      </c>
      <c r="L19" s="93">
        <f t="shared" si="2"/>
        <v>800</v>
      </c>
    </row>
    <row r="20" spans="1:13" s="27" customFormat="1" ht="56.25" customHeight="1" x14ac:dyDescent="0.3">
      <c r="A20" s="17" t="s">
        <v>21</v>
      </c>
      <c r="B20" s="19" t="s">
        <v>46</v>
      </c>
      <c r="C20" s="19" t="s">
        <v>47</v>
      </c>
      <c r="D20" s="47" t="s">
        <v>48</v>
      </c>
      <c r="E20" s="50" t="s">
        <v>189</v>
      </c>
      <c r="F20" s="48">
        <v>0</v>
      </c>
      <c r="G20" s="48">
        <f>SUM(H20:I20)</f>
        <v>11000</v>
      </c>
      <c r="H20" s="48">
        <v>5500</v>
      </c>
      <c r="I20" s="48">
        <v>5500</v>
      </c>
      <c r="J20" s="48">
        <v>5500</v>
      </c>
      <c r="K20" s="48">
        <v>5500</v>
      </c>
      <c r="L20" s="91">
        <v>5500</v>
      </c>
    </row>
    <row r="21" spans="1:13" s="56" customFormat="1" ht="56.25" customHeight="1" x14ac:dyDescent="0.3">
      <c r="A21" s="86" t="s">
        <v>84</v>
      </c>
      <c r="B21" s="74"/>
      <c r="C21" s="41" t="str">
        <f>SUBTOTAL(103,C22:C32)&amp;"건"</f>
        <v>10건</v>
      </c>
      <c r="D21" s="41"/>
      <c r="E21" s="42"/>
      <c r="F21" s="71">
        <f>SUBTOTAL(9,F22:F32)</f>
        <v>0</v>
      </c>
      <c r="G21" s="71">
        <f>SUBTOTAL(9,G22:G31)</f>
        <v>28038</v>
      </c>
      <c r="H21" s="71">
        <f t="shared" ref="H21:L21" si="3">SUBTOTAL(9,H22:H31)</f>
        <v>11810</v>
      </c>
      <c r="I21" s="71">
        <f t="shared" si="3"/>
        <v>16228</v>
      </c>
      <c r="J21" s="71">
        <f t="shared" si="3"/>
        <v>11810</v>
      </c>
      <c r="K21" s="71">
        <f t="shared" si="3"/>
        <v>11810</v>
      </c>
      <c r="L21" s="87">
        <f t="shared" si="3"/>
        <v>11810</v>
      </c>
    </row>
    <row r="22" spans="1:13" s="35" customFormat="1" ht="56.25" customHeight="1" x14ac:dyDescent="0.3">
      <c r="A22" s="88" t="s">
        <v>85</v>
      </c>
      <c r="B22" s="38" t="s">
        <v>101</v>
      </c>
      <c r="C22" s="39" t="s">
        <v>86</v>
      </c>
      <c r="D22" s="39" t="s">
        <v>87</v>
      </c>
      <c r="E22" s="44" t="s">
        <v>88</v>
      </c>
      <c r="F22" s="40"/>
      <c r="G22" s="40">
        <f>H22+I22</f>
        <v>6300</v>
      </c>
      <c r="H22" s="40">
        <v>3780</v>
      </c>
      <c r="I22" s="40">
        <v>2520</v>
      </c>
      <c r="J22" s="40">
        <v>3780</v>
      </c>
      <c r="K22" s="40">
        <v>3780</v>
      </c>
      <c r="L22" s="94">
        <v>3780</v>
      </c>
    </row>
    <row r="23" spans="1:13" s="35" customFormat="1" ht="56.25" customHeight="1" x14ac:dyDescent="0.3">
      <c r="A23" s="88" t="s">
        <v>85</v>
      </c>
      <c r="B23" s="38" t="s">
        <v>89</v>
      </c>
      <c r="C23" s="39" t="s">
        <v>90</v>
      </c>
      <c r="D23" s="45" t="s">
        <v>87</v>
      </c>
      <c r="E23" s="44" t="s">
        <v>91</v>
      </c>
      <c r="F23" s="40"/>
      <c r="G23" s="40">
        <f t="shared" ref="G23:G27" si="4">H23+I23</f>
        <v>1440</v>
      </c>
      <c r="H23" s="49">
        <v>720</v>
      </c>
      <c r="I23" s="49">
        <v>720</v>
      </c>
      <c r="J23" s="49">
        <f>H23</f>
        <v>720</v>
      </c>
      <c r="K23" s="49">
        <v>720</v>
      </c>
      <c r="L23" s="95">
        <f>J23</f>
        <v>720</v>
      </c>
    </row>
    <row r="24" spans="1:13" s="35" customFormat="1" ht="56.25" customHeight="1" x14ac:dyDescent="0.3">
      <c r="A24" s="88" t="s">
        <v>92</v>
      </c>
      <c r="B24" s="38" t="s">
        <v>93</v>
      </c>
      <c r="C24" s="39" t="s">
        <v>94</v>
      </c>
      <c r="D24" s="45" t="s">
        <v>20</v>
      </c>
      <c r="E24" s="44" t="s">
        <v>95</v>
      </c>
      <c r="F24" s="40"/>
      <c r="G24" s="40">
        <f t="shared" si="4"/>
        <v>50</v>
      </c>
      <c r="H24" s="49">
        <v>30</v>
      </c>
      <c r="I24" s="49">
        <v>20</v>
      </c>
      <c r="J24" s="49">
        <f>H24</f>
        <v>30</v>
      </c>
      <c r="K24" s="49">
        <v>30</v>
      </c>
      <c r="L24" s="95">
        <f>J24</f>
        <v>30</v>
      </c>
    </row>
    <row r="25" spans="1:13" s="35" customFormat="1" ht="56.25" customHeight="1" x14ac:dyDescent="0.3">
      <c r="A25" s="88" t="s">
        <v>92</v>
      </c>
      <c r="B25" s="38" t="s">
        <v>96</v>
      </c>
      <c r="C25" s="39" t="s">
        <v>74</v>
      </c>
      <c r="D25" s="39" t="s">
        <v>73</v>
      </c>
      <c r="E25" s="44" t="s">
        <v>97</v>
      </c>
      <c r="F25" s="40"/>
      <c r="G25" s="40">
        <f t="shared" si="4"/>
        <v>300</v>
      </c>
      <c r="H25" s="40">
        <v>210</v>
      </c>
      <c r="I25" s="40">
        <v>90</v>
      </c>
      <c r="J25" s="49">
        <f>H25</f>
        <v>210</v>
      </c>
      <c r="K25" s="40">
        <v>210</v>
      </c>
      <c r="L25" s="95">
        <f>J25</f>
        <v>210</v>
      </c>
    </row>
    <row r="26" spans="1:13" s="35" customFormat="1" ht="56.25" customHeight="1" x14ac:dyDescent="0.3">
      <c r="A26" s="88" t="s">
        <v>92</v>
      </c>
      <c r="B26" s="38" t="s">
        <v>98</v>
      </c>
      <c r="C26" s="39" t="s">
        <v>75</v>
      </c>
      <c r="D26" s="39" t="s">
        <v>73</v>
      </c>
      <c r="E26" s="44" t="s">
        <v>99</v>
      </c>
      <c r="F26" s="40"/>
      <c r="G26" s="40">
        <f t="shared" si="4"/>
        <v>1800</v>
      </c>
      <c r="H26" s="40">
        <v>540</v>
      </c>
      <c r="I26" s="40">
        <v>1260</v>
      </c>
      <c r="J26" s="49">
        <f>H26</f>
        <v>540</v>
      </c>
      <c r="K26" s="40">
        <v>540</v>
      </c>
      <c r="L26" s="95">
        <f>J26</f>
        <v>540</v>
      </c>
    </row>
    <row r="27" spans="1:13" s="35" customFormat="1" ht="56.25" customHeight="1" x14ac:dyDescent="0.3">
      <c r="A27" s="88" t="s">
        <v>72</v>
      </c>
      <c r="B27" s="38" t="s">
        <v>105</v>
      </c>
      <c r="C27" s="39" t="s">
        <v>180</v>
      </c>
      <c r="D27" s="39" t="s">
        <v>73</v>
      </c>
      <c r="E27" s="44" t="s">
        <v>100</v>
      </c>
      <c r="F27" s="40"/>
      <c r="G27" s="40">
        <f t="shared" si="4"/>
        <v>13800</v>
      </c>
      <c r="H27" s="40">
        <v>4140</v>
      </c>
      <c r="I27" s="40">
        <v>9660</v>
      </c>
      <c r="J27" s="49">
        <f>H27</f>
        <v>4140</v>
      </c>
      <c r="K27" s="40">
        <v>4140</v>
      </c>
      <c r="L27" s="95">
        <f>J27</f>
        <v>4140</v>
      </c>
    </row>
    <row r="28" spans="1:13" s="35" customFormat="1" ht="56.25" customHeight="1" x14ac:dyDescent="0.3">
      <c r="A28" s="88" t="s">
        <v>72</v>
      </c>
      <c r="B28" s="38" t="s">
        <v>102</v>
      </c>
      <c r="C28" s="39" t="s">
        <v>77</v>
      </c>
      <c r="D28" s="39" t="s">
        <v>73</v>
      </c>
      <c r="E28" s="44" t="s">
        <v>78</v>
      </c>
      <c r="F28" s="40"/>
      <c r="G28" s="40">
        <v>448</v>
      </c>
      <c r="H28" s="40">
        <v>224</v>
      </c>
      <c r="I28" s="40">
        <v>224</v>
      </c>
      <c r="J28" s="40">
        <v>224</v>
      </c>
      <c r="K28" s="40">
        <v>224</v>
      </c>
      <c r="L28" s="94">
        <v>224</v>
      </c>
    </row>
    <row r="29" spans="1:13" s="35" customFormat="1" ht="56.25" customHeight="1" x14ac:dyDescent="0.3">
      <c r="A29" s="88" t="s">
        <v>72</v>
      </c>
      <c r="B29" s="38" t="s">
        <v>79</v>
      </c>
      <c r="C29" s="39" t="s">
        <v>80</v>
      </c>
      <c r="D29" s="39" t="s">
        <v>73</v>
      </c>
      <c r="E29" s="44" t="s">
        <v>81</v>
      </c>
      <c r="F29" s="40"/>
      <c r="G29" s="40">
        <v>600</v>
      </c>
      <c r="H29" s="40">
        <v>420</v>
      </c>
      <c r="I29" s="40">
        <v>180</v>
      </c>
      <c r="J29" s="40">
        <v>420</v>
      </c>
      <c r="K29" s="40">
        <v>420</v>
      </c>
      <c r="L29" s="94">
        <v>420</v>
      </c>
    </row>
    <row r="30" spans="1:13" s="35" customFormat="1" ht="56.25" customHeight="1" x14ac:dyDescent="0.3">
      <c r="A30" s="88" t="s">
        <v>72</v>
      </c>
      <c r="B30" s="38" t="s">
        <v>103</v>
      </c>
      <c r="C30" s="47" t="s">
        <v>82</v>
      </c>
      <c r="D30" s="47" t="s">
        <v>73</v>
      </c>
      <c r="E30" s="50" t="s">
        <v>178</v>
      </c>
      <c r="F30" s="48"/>
      <c r="G30" s="48">
        <v>480</v>
      </c>
      <c r="H30" s="48">
        <v>336</v>
      </c>
      <c r="I30" s="48">
        <v>144</v>
      </c>
      <c r="J30" s="48">
        <v>336</v>
      </c>
      <c r="K30" s="48">
        <v>336</v>
      </c>
      <c r="L30" s="91">
        <v>336</v>
      </c>
    </row>
    <row r="31" spans="1:13" s="35" customFormat="1" ht="56.25" customHeight="1" thickBot="1" x14ac:dyDescent="0.35">
      <c r="A31" s="96" t="s">
        <v>72</v>
      </c>
      <c r="B31" s="97" t="s">
        <v>104</v>
      </c>
      <c r="C31" s="98" t="s">
        <v>83</v>
      </c>
      <c r="D31" s="98" t="s">
        <v>73</v>
      </c>
      <c r="E31" s="99" t="s">
        <v>179</v>
      </c>
      <c r="F31" s="100"/>
      <c r="G31" s="100">
        <v>2820</v>
      </c>
      <c r="H31" s="100">
        <v>1410</v>
      </c>
      <c r="I31" s="100">
        <v>1410</v>
      </c>
      <c r="J31" s="100">
        <v>1410</v>
      </c>
      <c r="K31" s="100">
        <v>1410</v>
      </c>
      <c r="L31" s="101">
        <v>1410</v>
      </c>
    </row>
    <row r="32" spans="1:13" s="3" customFormat="1" ht="74.25" customHeight="1" x14ac:dyDescent="0.3"/>
  </sheetData>
  <mergeCells count="4">
    <mergeCell ref="K2:L2"/>
    <mergeCell ref="A1:L1"/>
    <mergeCell ref="A5:B5"/>
    <mergeCell ref="A21:B21"/>
  </mergeCells>
  <phoneticPr fontId="1" type="noConversion"/>
  <pageMargins left="0" right="0" top="0.74803149606299213" bottom="0.74803149606299213" header="0.31496062992125984" footer="0.31496062992125984"/>
  <pageSetup paperSize="12" scale="6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4"/>
  <sheetViews>
    <sheetView tabSelected="1" view="pageBreakPreview" zoomScale="70" zoomScaleNormal="85" zoomScaleSheetLayoutView="70" workbookViewId="0">
      <pane xSplit="5" ySplit="4" topLeftCell="G5" activePane="bottomRight" state="frozen"/>
      <selection pane="topRight" activeCell="F1" sqref="F1"/>
      <selection pane="bottomLeft" activeCell="A9" sqref="A9"/>
      <selection pane="bottomRight" activeCell="D41" sqref="D41"/>
    </sheetView>
  </sheetViews>
  <sheetFormatPr defaultRowHeight="16.5" x14ac:dyDescent="0.3"/>
  <cols>
    <col min="1" max="1" width="20.875" style="2" customWidth="1"/>
    <col min="2" max="2" width="38.5" style="2" customWidth="1"/>
    <col min="3" max="3" width="31.375" style="11" bestFit="1" customWidth="1"/>
    <col min="4" max="4" width="47" style="2" customWidth="1"/>
    <col min="5" max="5" width="32.125" style="46" customWidth="1"/>
    <col min="6" max="6" width="39.625" style="2" customWidth="1"/>
    <col min="7" max="13" width="20.625" style="2" customWidth="1"/>
    <col min="14" max="16384" width="9" style="2"/>
  </cols>
  <sheetData>
    <row r="1" spans="1:13" ht="77.25" customHeight="1" x14ac:dyDescent="0.3">
      <c r="A1" s="73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36" customHeight="1" thickBot="1" x14ac:dyDescent="0.35">
      <c r="A2" s="78"/>
      <c r="B2" s="1"/>
      <c r="C2" s="1"/>
      <c r="D2" s="1"/>
      <c r="E2" s="36"/>
      <c r="F2" s="1"/>
      <c r="G2" s="1"/>
      <c r="H2" s="1"/>
      <c r="I2" s="1"/>
      <c r="J2" s="1"/>
      <c r="K2" s="1"/>
      <c r="L2" s="79" t="s">
        <v>10</v>
      </c>
      <c r="M2" s="79"/>
    </row>
    <row r="3" spans="1:13" ht="36" customHeight="1" x14ac:dyDescent="0.3">
      <c r="A3" s="102" t="s">
        <v>0</v>
      </c>
      <c r="B3" s="103" t="s">
        <v>7</v>
      </c>
      <c r="C3" s="103"/>
      <c r="D3" s="104" t="s">
        <v>8</v>
      </c>
      <c r="E3" s="104" t="s">
        <v>11</v>
      </c>
      <c r="F3" s="104" t="s">
        <v>9</v>
      </c>
      <c r="G3" s="105" t="s">
        <v>17</v>
      </c>
      <c r="H3" s="104" t="s">
        <v>1</v>
      </c>
      <c r="I3" s="104" t="s">
        <v>2</v>
      </c>
      <c r="J3" s="104" t="s">
        <v>3</v>
      </c>
      <c r="K3" s="104" t="s">
        <v>4</v>
      </c>
      <c r="L3" s="104" t="s">
        <v>6</v>
      </c>
      <c r="M3" s="106" t="s">
        <v>5</v>
      </c>
    </row>
    <row r="4" spans="1:13" ht="36" customHeight="1" x14ac:dyDescent="0.3">
      <c r="A4" s="107"/>
      <c r="B4" s="60" t="s">
        <v>12</v>
      </c>
      <c r="C4" s="60" t="s">
        <v>13</v>
      </c>
      <c r="D4" s="76"/>
      <c r="E4" s="76"/>
      <c r="F4" s="76"/>
      <c r="G4" s="77"/>
      <c r="H4" s="76"/>
      <c r="I4" s="76"/>
      <c r="J4" s="76"/>
      <c r="K4" s="76"/>
      <c r="L4" s="76"/>
      <c r="M4" s="108"/>
    </row>
    <row r="5" spans="1:13" s="3" customFormat="1" ht="61.5" customHeight="1" x14ac:dyDescent="0.3">
      <c r="A5" s="109" t="s">
        <v>51</v>
      </c>
      <c r="B5" s="12"/>
      <c r="C5" s="29"/>
      <c r="D5" s="14" t="str">
        <f>SUBTOTAL(103,D7:D10)&amp;"건"</f>
        <v>4건</v>
      </c>
      <c r="E5" s="37"/>
      <c r="F5" s="30"/>
      <c r="G5" s="31">
        <f>SUBTOTAL(9,G8:G8)</f>
        <v>0</v>
      </c>
      <c r="H5" s="16">
        <f>SUM(H6:H10)</f>
        <v>10000</v>
      </c>
      <c r="I5" s="16">
        <f t="shared" ref="I5:M5" si="0">SUM(I6:I10)</f>
        <v>5000</v>
      </c>
      <c r="J5" s="16">
        <f t="shared" si="0"/>
        <v>5000</v>
      </c>
      <c r="K5" s="16">
        <f t="shared" si="0"/>
        <v>5000</v>
      </c>
      <c r="L5" s="16">
        <f t="shared" si="0"/>
        <v>5000</v>
      </c>
      <c r="M5" s="110">
        <f t="shared" si="0"/>
        <v>5000</v>
      </c>
    </row>
    <row r="6" spans="1:13" s="56" customFormat="1" ht="60.75" customHeight="1" x14ac:dyDescent="0.3">
      <c r="A6" s="88" t="s">
        <v>184</v>
      </c>
      <c r="B6" s="65" t="s">
        <v>185</v>
      </c>
      <c r="C6" s="66" t="s">
        <v>186</v>
      </c>
      <c r="D6" s="69" t="s">
        <v>187</v>
      </c>
      <c r="E6" s="69" t="s">
        <v>188</v>
      </c>
      <c r="F6" s="69" t="s">
        <v>65</v>
      </c>
      <c r="G6" s="68"/>
      <c r="H6" s="68">
        <v>2000</v>
      </c>
      <c r="I6" s="68">
        <v>1000</v>
      </c>
      <c r="J6" s="68">
        <v>1000</v>
      </c>
      <c r="K6" s="68">
        <v>1000</v>
      </c>
      <c r="L6" s="68">
        <v>1000</v>
      </c>
      <c r="M6" s="111">
        <v>1000</v>
      </c>
    </row>
    <row r="7" spans="1:13" s="3" customFormat="1" ht="60.75" customHeight="1" x14ac:dyDescent="0.3">
      <c r="A7" s="88" t="s">
        <v>52</v>
      </c>
      <c r="B7" s="32" t="s">
        <v>71</v>
      </c>
      <c r="C7" s="33" t="s">
        <v>53</v>
      </c>
      <c r="D7" s="44" t="s">
        <v>54</v>
      </c>
      <c r="E7" s="44" t="s">
        <v>55</v>
      </c>
      <c r="F7" s="44" t="s">
        <v>56</v>
      </c>
      <c r="G7" s="40"/>
      <c r="H7" s="40">
        <v>2000</v>
      </c>
      <c r="I7" s="40">
        <v>1000</v>
      </c>
      <c r="J7" s="40">
        <v>1000</v>
      </c>
      <c r="K7" s="40">
        <v>1000</v>
      </c>
      <c r="L7" s="40">
        <v>1000</v>
      </c>
      <c r="M7" s="94">
        <v>1000</v>
      </c>
    </row>
    <row r="8" spans="1:13" s="3" customFormat="1" ht="60.75" customHeight="1" x14ac:dyDescent="0.3">
      <c r="A8" s="88" t="s">
        <v>57</v>
      </c>
      <c r="B8" s="34" t="s">
        <v>58</v>
      </c>
      <c r="C8" s="33" t="s">
        <v>59</v>
      </c>
      <c r="D8" s="44" t="s">
        <v>60</v>
      </c>
      <c r="E8" s="44" t="s">
        <v>61</v>
      </c>
      <c r="F8" s="44" t="s">
        <v>56</v>
      </c>
      <c r="G8" s="40"/>
      <c r="H8" s="40">
        <v>2000</v>
      </c>
      <c r="I8" s="40">
        <v>1000</v>
      </c>
      <c r="J8" s="40">
        <v>1000</v>
      </c>
      <c r="K8" s="40">
        <v>1000</v>
      </c>
      <c r="L8" s="40">
        <v>1000</v>
      </c>
      <c r="M8" s="94">
        <v>1000</v>
      </c>
    </row>
    <row r="9" spans="1:13" s="3" customFormat="1" ht="60.75" customHeight="1" x14ac:dyDescent="0.3">
      <c r="A9" s="88" t="s">
        <v>52</v>
      </c>
      <c r="B9" s="32" t="s">
        <v>62</v>
      </c>
      <c r="C9" s="33" t="s">
        <v>63</v>
      </c>
      <c r="D9" s="44" t="s">
        <v>64</v>
      </c>
      <c r="E9" s="44" t="s">
        <v>55</v>
      </c>
      <c r="F9" s="44" t="s">
        <v>65</v>
      </c>
      <c r="G9" s="40"/>
      <c r="H9" s="40">
        <v>2000</v>
      </c>
      <c r="I9" s="40">
        <v>1000</v>
      </c>
      <c r="J9" s="40">
        <v>1000</v>
      </c>
      <c r="K9" s="40">
        <v>1000</v>
      </c>
      <c r="L9" s="40">
        <v>1000</v>
      </c>
      <c r="M9" s="94">
        <v>1000</v>
      </c>
    </row>
    <row r="10" spans="1:13" s="3" customFormat="1" ht="60.75" customHeight="1" x14ac:dyDescent="0.3">
      <c r="A10" s="88" t="s">
        <v>66</v>
      </c>
      <c r="B10" s="34" t="s">
        <v>67</v>
      </c>
      <c r="C10" s="33" t="s">
        <v>68</v>
      </c>
      <c r="D10" s="44" t="s">
        <v>64</v>
      </c>
      <c r="E10" s="44" t="s">
        <v>69</v>
      </c>
      <c r="F10" s="44" t="s">
        <v>65</v>
      </c>
      <c r="G10" s="40"/>
      <c r="H10" s="40">
        <v>2000</v>
      </c>
      <c r="I10" s="40">
        <v>1000</v>
      </c>
      <c r="J10" s="40">
        <v>1000</v>
      </c>
      <c r="K10" s="40">
        <v>1000</v>
      </c>
      <c r="L10" s="40">
        <v>1000</v>
      </c>
      <c r="M10" s="94">
        <v>1000</v>
      </c>
    </row>
    <row r="11" spans="1:13" s="55" customFormat="1" ht="60.75" customHeight="1" x14ac:dyDescent="0.3">
      <c r="A11" s="109" t="s">
        <v>106</v>
      </c>
      <c r="B11" s="57"/>
      <c r="C11" s="13"/>
      <c r="D11" s="14" t="str">
        <f>SUBTOTAL(103,D12:D101)&amp;"건"</f>
        <v>21건</v>
      </c>
      <c r="E11" s="14"/>
      <c r="F11" s="15"/>
      <c r="G11" s="16">
        <f>SUBTOTAL(9,G12:G24)</f>
        <v>0</v>
      </c>
      <c r="H11" s="58">
        <f>SUBTOTAL(9,H12:H32)</f>
        <v>28038</v>
      </c>
      <c r="I11" s="58">
        <f t="shared" ref="I11:K11" si="1">SUBTOTAL(9,I12:I32)</f>
        <v>11810</v>
      </c>
      <c r="J11" s="58">
        <f t="shared" si="1"/>
        <v>16228</v>
      </c>
      <c r="K11" s="58">
        <f t="shared" si="1"/>
        <v>11810</v>
      </c>
      <c r="L11" s="58">
        <f t="shared" ref="L11" si="2">SUBTOTAL(9,L12:L32)</f>
        <v>11810</v>
      </c>
      <c r="M11" s="112">
        <f t="shared" ref="M11" si="3">SUBTOTAL(9,M12:M32)</f>
        <v>11810</v>
      </c>
    </row>
    <row r="12" spans="1:13" s="35" customFormat="1" ht="60.75" customHeight="1" x14ac:dyDescent="0.3">
      <c r="A12" s="88" t="s">
        <v>85</v>
      </c>
      <c r="B12" s="43" t="s">
        <v>107</v>
      </c>
      <c r="C12" s="70" t="s">
        <v>108</v>
      </c>
      <c r="D12" s="70" t="s">
        <v>86</v>
      </c>
      <c r="E12" s="70" t="s">
        <v>87</v>
      </c>
      <c r="F12" s="70" t="s">
        <v>109</v>
      </c>
      <c r="G12" s="40"/>
      <c r="H12" s="49">
        <f>I12+J12</f>
        <v>1500</v>
      </c>
      <c r="I12" s="49">
        <v>900</v>
      </c>
      <c r="J12" s="49">
        <v>600</v>
      </c>
      <c r="K12" s="49">
        <f>I12</f>
        <v>900</v>
      </c>
      <c r="L12" s="49">
        <v>900</v>
      </c>
      <c r="M12" s="95">
        <v>900</v>
      </c>
    </row>
    <row r="13" spans="1:13" s="35" customFormat="1" ht="60.75" customHeight="1" x14ac:dyDescent="0.3">
      <c r="A13" s="88" t="s">
        <v>85</v>
      </c>
      <c r="B13" s="38" t="s">
        <v>110</v>
      </c>
      <c r="C13" s="44" t="s">
        <v>111</v>
      </c>
      <c r="D13" s="70" t="s">
        <v>86</v>
      </c>
      <c r="E13" s="70" t="s">
        <v>87</v>
      </c>
      <c r="F13" s="70" t="s">
        <v>112</v>
      </c>
      <c r="G13" s="40"/>
      <c r="H13" s="49">
        <f t="shared" ref="H13:H17" si="4">I13+J13</f>
        <v>1200</v>
      </c>
      <c r="I13" s="49">
        <v>720</v>
      </c>
      <c r="J13" s="49">
        <v>480</v>
      </c>
      <c r="K13" s="49">
        <f t="shared" ref="K13:K21" si="5">I13</f>
        <v>720</v>
      </c>
      <c r="L13" s="49">
        <v>720</v>
      </c>
      <c r="M13" s="95">
        <v>720</v>
      </c>
    </row>
    <row r="14" spans="1:13" s="35" customFormat="1" ht="60.75" customHeight="1" x14ac:dyDescent="0.3">
      <c r="A14" s="88" t="s">
        <v>92</v>
      </c>
      <c r="B14" s="38" t="s">
        <v>113</v>
      </c>
      <c r="C14" s="44" t="s">
        <v>114</v>
      </c>
      <c r="D14" s="70" t="s">
        <v>115</v>
      </c>
      <c r="E14" s="70" t="s">
        <v>20</v>
      </c>
      <c r="F14" s="70" t="s">
        <v>116</v>
      </c>
      <c r="G14" s="40"/>
      <c r="H14" s="49">
        <f t="shared" si="4"/>
        <v>900</v>
      </c>
      <c r="I14" s="49">
        <v>540</v>
      </c>
      <c r="J14" s="49">
        <v>360</v>
      </c>
      <c r="K14" s="49">
        <f t="shared" si="5"/>
        <v>540</v>
      </c>
      <c r="L14" s="49">
        <v>540</v>
      </c>
      <c r="M14" s="95">
        <v>540</v>
      </c>
    </row>
    <row r="15" spans="1:13" s="35" customFormat="1" ht="60.75" customHeight="1" x14ac:dyDescent="0.3">
      <c r="A15" s="88" t="s">
        <v>92</v>
      </c>
      <c r="B15" s="38" t="s">
        <v>117</v>
      </c>
      <c r="C15" s="44" t="s">
        <v>118</v>
      </c>
      <c r="D15" s="70" t="s">
        <v>115</v>
      </c>
      <c r="E15" s="70" t="s">
        <v>20</v>
      </c>
      <c r="F15" s="70" t="s">
        <v>119</v>
      </c>
      <c r="G15" s="40"/>
      <c r="H15" s="49">
        <f t="shared" si="4"/>
        <v>2700</v>
      </c>
      <c r="I15" s="49">
        <v>1620</v>
      </c>
      <c r="J15" s="49">
        <v>1080</v>
      </c>
      <c r="K15" s="49">
        <f t="shared" si="5"/>
        <v>1620</v>
      </c>
      <c r="L15" s="49">
        <v>1620</v>
      </c>
      <c r="M15" s="95">
        <v>1620</v>
      </c>
    </row>
    <row r="16" spans="1:13" s="35" customFormat="1" ht="60.75" customHeight="1" x14ac:dyDescent="0.3">
      <c r="A16" s="88" t="s">
        <v>92</v>
      </c>
      <c r="B16" s="38" t="s">
        <v>120</v>
      </c>
      <c r="C16" s="44" t="s">
        <v>121</v>
      </c>
      <c r="D16" s="44" t="s">
        <v>122</v>
      </c>
      <c r="E16" s="70" t="s">
        <v>20</v>
      </c>
      <c r="F16" s="44" t="s">
        <v>123</v>
      </c>
      <c r="G16" s="40"/>
      <c r="H16" s="49">
        <f t="shared" si="4"/>
        <v>1440</v>
      </c>
      <c r="I16" s="49">
        <v>720</v>
      </c>
      <c r="J16" s="49">
        <v>720</v>
      </c>
      <c r="K16" s="49">
        <f t="shared" si="5"/>
        <v>720</v>
      </c>
      <c r="L16" s="49">
        <v>720</v>
      </c>
      <c r="M16" s="95">
        <v>720</v>
      </c>
    </row>
    <row r="17" spans="1:13" s="35" customFormat="1" ht="60.75" customHeight="1" x14ac:dyDescent="0.3">
      <c r="A17" s="88" t="s">
        <v>92</v>
      </c>
      <c r="B17" s="38" t="s">
        <v>124</v>
      </c>
      <c r="C17" s="44" t="s">
        <v>125</v>
      </c>
      <c r="D17" s="44" t="s">
        <v>94</v>
      </c>
      <c r="E17" s="70" t="s">
        <v>20</v>
      </c>
      <c r="F17" s="44" t="s">
        <v>95</v>
      </c>
      <c r="G17" s="40"/>
      <c r="H17" s="49">
        <f t="shared" si="4"/>
        <v>50</v>
      </c>
      <c r="I17" s="49">
        <v>30</v>
      </c>
      <c r="J17" s="49">
        <v>20</v>
      </c>
      <c r="K17" s="49">
        <f t="shared" si="5"/>
        <v>30</v>
      </c>
      <c r="L17" s="49">
        <v>30</v>
      </c>
      <c r="M17" s="95">
        <v>30</v>
      </c>
    </row>
    <row r="18" spans="1:13" s="35" customFormat="1" ht="60.75" customHeight="1" x14ac:dyDescent="0.3">
      <c r="A18" s="88" t="s">
        <v>72</v>
      </c>
      <c r="B18" s="38" t="s">
        <v>126</v>
      </c>
      <c r="C18" s="44" t="s">
        <v>127</v>
      </c>
      <c r="D18" s="44" t="s">
        <v>74</v>
      </c>
      <c r="E18" s="44" t="s">
        <v>73</v>
      </c>
      <c r="F18" s="44" t="s">
        <v>97</v>
      </c>
      <c r="G18" s="40"/>
      <c r="H18" s="40">
        <f>SUM(I18:J18)</f>
        <v>300</v>
      </c>
      <c r="I18" s="40">
        <v>210</v>
      </c>
      <c r="J18" s="40">
        <v>90</v>
      </c>
      <c r="K18" s="49">
        <f t="shared" si="5"/>
        <v>210</v>
      </c>
      <c r="L18" s="40">
        <v>210</v>
      </c>
      <c r="M18" s="94">
        <v>210</v>
      </c>
    </row>
    <row r="19" spans="1:13" s="35" customFormat="1" ht="60.75" customHeight="1" x14ac:dyDescent="0.3">
      <c r="A19" s="88" t="s">
        <v>72</v>
      </c>
      <c r="B19" s="38" t="s">
        <v>128</v>
      </c>
      <c r="C19" s="44" t="s">
        <v>129</v>
      </c>
      <c r="D19" s="44" t="s">
        <v>75</v>
      </c>
      <c r="E19" s="44" t="s">
        <v>73</v>
      </c>
      <c r="F19" s="44" t="s">
        <v>99</v>
      </c>
      <c r="G19" s="40"/>
      <c r="H19" s="40">
        <f t="shared" ref="H19:H21" si="6">SUM(I19:J19)</f>
        <v>1800</v>
      </c>
      <c r="I19" s="40">
        <v>540</v>
      </c>
      <c r="J19" s="40">
        <v>1260</v>
      </c>
      <c r="K19" s="49">
        <f t="shared" si="5"/>
        <v>540</v>
      </c>
      <c r="L19" s="40">
        <v>540</v>
      </c>
      <c r="M19" s="94">
        <v>540</v>
      </c>
    </row>
    <row r="20" spans="1:13" s="35" customFormat="1" ht="60.75" customHeight="1" x14ac:dyDescent="0.3">
      <c r="A20" s="88" t="s">
        <v>72</v>
      </c>
      <c r="B20" s="38" t="s">
        <v>130</v>
      </c>
      <c r="C20" s="44" t="s">
        <v>131</v>
      </c>
      <c r="D20" s="44" t="s">
        <v>76</v>
      </c>
      <c r="E20" s="44" t="s">
        <v>73</v>
      </c>
      <c r="F20" s="44" t="s">
        <v>132</v>
      </c>
      <c r="G20" s="40"/>
      <c r="H20" s="40">
        <f t="shared" si="6"/>
        <v>5700</v>
      </c>
      <c r="I20" s="40">
        <v>1710</v>
      </c>
      <c r="J20" s="40">
        <v>3990</v>
      </c>
      <c r="K20" s="49">
        <f t="shared" si="5"/>
        <v>1710</v>
      </c>
      <c r="L20" s="40">
        <v>1710</v>
      </c>
      <c r="M20" s="94">
        <v>1710</v>
      </c>
    </row>
    <row r="21" spans="1:13" s="35" customFormat="1" ht="60.75" customHeight="1" x14ac:dyDescent="0.3">
      <c r="A21" s="88" t="s">
        <v>72</v>
      </c>
      <c r="B21" s="38" t="s">
        <v>133</v>
      </c>
      <c r="C21" s="44" t="s">
        <v>134</v>
      </c>
      <c r="D21" s="44" t="s">
        <v>76</v>
      </c>
      <c r="E21" s="44" t="s">
        <v>73</v>
      </c>
      <c r="F21" s="44" t="s">
        <v>135</v>
      </c>
      <c r="G21" s="40"/>
      <c r="H21" s="40">
        <f t="shared" si="6"/>
        <v>8100</v>
      </c>
      <c r="I21" s="40">
        <v>2430</v>
      </c>
      <c r="J21" s="40">
        <v>5670</v>
      </c>
      <c r="K21" s="49">
        <f t="shared" si="5"/>
        <v>2430</v>
      </c>
      <c r="L21" s="40">
        <v>2430</v>
      </c>
      <c r="M21" s="94">
        <v>2430</v>
      </c>
    </row>
    <row r="22" spans="1:13" s="35" customFormat="1" ht="60.75" customHeight="1" x14ac:dyDescent="0.3">
      <c r="A22" s="17" t="s">
        <v>92</v>
      </c>
      <c r="B22" s="52" t="s">
        <v>136</v>
      </c>
      <c r="C22" s="53" t="s">
        <v>137</v>
      </c>
      <c r="D22" s="44" t="s">
        <v>138</v>
      </c>
      <c r="E22" s="44" t="s">
        <v>20</v>
      </c>
      <c r="F22" s="53" t="s">
        <v>139</v>
      </c>
      <c r="G22" s="43"/>
      <c r="H22" s="61">
        <v>378</v>
      </c>
      <c r="I22" s="62">
        <v>189</v>
      </c>
      <c r="J22" s="62">
        <v>189</v>
      </c>
      <c r="K22" s="62">
        <v>189</v>
      </c>
      <c r="L22" s="62">
        <v>189</v>
      </c>
      <c r="M22" s="113">
        <v>189</v>
      </c>
    </row>
    <row r="23" spans="1:13" s="35" customFormat="1" ht="60.75" customHeight="1" x14ac:dyDescent="0.3">
      <c r="A23" s="17" t="s">
        <v>92</v>
      </c>
      <c r="B23" s="52" t="s">
        <v>140</v>
      </c>
      <c r="C23" s="53" t="s">
        <v>141</v>
      </c>
      <c r="D23" s="44" t="s">
        <v>138</v>
      </c>
      <c r="E23" s="44" t="s">
        <v>20</v>
      </c>
      <c r="F23" s="53" t="s">
        <v>142</v>
      </c>
      <c r="G23" s="43"/>
      <c r="H23" s="61">
        <v>70</v>
      </c>
      <c r="I23" s="62">
        <v>35</v>
      </c>
      <c r="J23" s="62">
        <v>35</v>
      </c>
      <c r="K23" s="62">
        <v>35</v>
      </c>
      <c r="L23" s="62">
        <v>35</v>
      </c>
      <c r="M23" s="113">
        <v>35</v>
      </c>
    </row>
    <row r="24" spans="1:13" s="35" customFormat="1" ht="60.75" customHeight="1" x14ac:dyDescent="0.3">
      <c r="A24" s="88" t="s">
        <v>92</v>
      </c>
      <c r="B24" s="54" t="s">
        <v>143</v>
      </c>
      <c r="C24" s="51" t="s">
        <v>144</v>
      </c>
      <c r="D24" s="44" t="s">
        <v>82</v>
      </c>
      <c r="E24" s="44" t="s">
        <v>20</v>
      </c>
      <c r="F24" s="44" t="s">
        <v>158</v>
      </c>
      <c r="G24" s="70"/>
      <c r="H24" s="63">
        <v>300</v>
      </c>
      <c r="I24" s="63">
        <v>210</v>
      </c>
      <c r="J24" s="63">
        <v>90</v>
      </c>
      <c r="K24" s="63">
        <v>210</v>
      </c>
      <c r="L24" s="63">
        <v>210</v>
      </c>
      <c r="M24" s="114">
        <v>210</v>
      </c>
    </row>
    <row r="25" spans="1:13" s="35" customFormat="1" ht="60.75" customHeight="1" x14ac:dyDescent="0.3">
      <c r="A25" s="88" t="s">
        <v>92</v>
      </c>
      <c r="B25" s="54" t="s">
        <v>145</v>
      </c>
      <c r="C25" s="51" t="s">
        <v>146</v>
      </c>
      <c r="D25" s="44" t="s">
        <v>82</v>
      </c>
      <c r="E25" s="44" t="s">
        <v>20</v>
      </c>
      <c r="F25" s="44" t="s">
        <v>159</v>
      </c>
      <c r="G25" s="70"/>
      <c r="H25" s="63">
        <v>180</v>
      </c>
      <c r="I25" s="63">
        <v>126</v>
      </c>
      <c r="J25" s="63">
        <v>54</v>
      </c>
      <c r="K25" s="63">
        <v>126</v>
      </c>
      <c r="L25" s="63">
        <v>126</v>
      </c>
      <c r="M25" s="114">
        <v>126</v>
      </c>
    </row>
    <row r="26" spans="1:13" s="35" customFormat="1" ht="60.75" customHeight="1" x14ac:dyDescent="0.3">
      <c r="A26" s="88" t="s">
        <v>72</v>
      </c>
      <c r="B26" s="54" t="s">
        <v>147</v>
      </c>
      <c r="C26" s="51" t="s">
        <v>127</v>
      </c>
      <c r="D26" s="51" t="s">
        <v>83</v>
      </c>
      <c r="E26" s="44" t="s">
        <v>20</v>
      </c>
      <c r="F26" s="44" t="s">
        <v>160</v>
      </c>
      <c r="G26" s="70"/>
      <c r="H26" s="63">
        <v>300</v>
      </c>
      <c r="I26" s="63">
        <v>150</v>
      </c>
      <c r="J26" s="63">
        <v>150</v>
      </c>
      <c r="K26" s="63">
        <v>150</v>
      </c>
      <c r="L26" s="63">
        <v>150</v>
      </c>
      <c r="M26" s="114">
        <v>150</v>
      </c>
    </row>
    <row r="27" spans="1:13" s="35" customFormat="1" ht="60.75" customHeight="1" x14ac:dyDescent="0.3">
      <c r="A27" s="88" t="s">
        <v>72</v>
      </c>
      <c r="B27" s="54" t="s">
        <v>140</v>
      </c>
      <c r="C27" s="51" t="s">
        <v>141</v>
      </c>
      <c r="D27" s="51" t="s">
        <v>83</v>
      </c>
      <c r="E27" s="44" t="s">
        <v>20</v>
      </c>
      <c r="F27" s="44" t="s">
        <v>161</v>
      </c>
      <c r="G27" s="70"/>
      <c r="H27" s="63">
        <f>3*320</f>
        <v>960</v>
      </c>
      <c r="I27" s="63">
        <f>H27*0.5</f>
        <v>480</v>
      </c>
      <c r="J27" s="63">
        <f>H27*0.5</f>
        <v>480</v>
      </c>
      <c r="K27" s="63">
        <f>H27*0.5</f>
        <v>480</v>
      </c>
      <c r="L27" s="63">
        <v>480</v>
      </c>
      <c r="M27" s="114">
        <v>480</v>
      </c>
    </row>
    <row r="28" spans="1:13" s="35" customFormat="1" ht="60.75" customHeight="1" x14ac:dyDescent="0.3">
      <c r="A28" s="88" t="s">
        <v>72</v>
      </c>
      <c r="B28" s="54" t="s">
        <v>148</v>
      </c>
      <c r="C28" s="51" t="s">
        <v>149</v>
      </c>
      <c r="D28" s="51" t="s">
        <v>83</v>
      </c>
      <c r="E28" s="44" t="s">
        <v>20</v>
      </c>
      <c r="F28" s="44" t="s">
        <v>163</v>
      </c>
      <c r="G28" s="70"/>
      <c r="H28" s="63">
        <f>3*180</f>
        <v>540</v>
      </c>
      <c r="I28" s="63">
        <f t="shared" ref="I28:I31" si="7">H28*0.5</f>
        <v>270</v>
      </c>
      <c r="J28" s="63">
        <f t="shared" ref="J28:J31" si="8">H28*0.5</f>
        <v>270</v>
      </c>
      <c r="K28" s="63">
        <f t="shared" ref="K28:K31" si="9">H28*0.5</f>
        <v>270</v>
      </c>
      <c r="L28" s="63">
        <v>270</v>
      </c>
      <c r="M28" s="114">
        <v>270</v>
      </c>
    </row>
    <row r="29" spans="1:13" s="35" customFormat="1" ht="60.75" customHeight="1" x14ac:dyDescent="0.3">
      <c r="A29" s="88" t="s">
        <v>72</v>
      </c>
      <c r="B29" s="54" t="s">
        <v>150</v>
      </c>
      <c r="C29" s="51" t="s">
        <v>151</v>
      </c>
      <c r="D29" s="51" t="s">
        <v>83</v>
      </c>
      <c r="E29" s="44" t="s">
        <v>20</v>
      </c>
      <c r="F29" s="44" t="s">
        <v>162</v>
      </c>
      <c r="G29" s="70"/>
      <c r="H29" s="63">
        <f>3*80</f>
        <v>240</v>
      </c>
      <c r="I29" s="63">
        <f t="shared" si="7"/>
        <v>120</v>
      </c>
      <c r="J29" s="63">
        <f t="shared" si="8"/>
        <v>120</v>
      </c>
      <c r="K29" s="63">
        <f t="shared" si="9"/>
        <v>120</v>
      </c>
      <c r="L29" s="63">
        <v>120</v>
      </c>
      <c r="M29" s="114">
        <v>120</v>
      </c>
    </row>
    <row r="30" spans="1:13" s="35" customFormat="1" ht="60.75" customHeight="1" x14ac:dyDescent="0.3">
      <c r="A30" s="88" t="s">
        <v>72</v>
      </c>
      <c r="B30" s="54" t="s">
        <v>152</v>
      </c>
      <c r="C30" s="51" t="s">
        <v>153</v>
      </c>
      <c r="D30" s="51" t="s">
        <v>83</v>
      </c>
      <c r="E30" s="44" t="s">
        <v>20</v>
      </c>
      <c r="F30" s="44" t="s">
        <v>164</v>
      </c>
      <c r="G30" s="70"/>
      <c r="H30" s="63">
        <f>3*40</f>
        <v>120</v>
      </c>
      <c r="I30" s="63">
        <f t="shared" si="7"/>
        <v>60</v>
      </c>
      <c r="J30" s="63">
        <f t="shared" si="8"/>
        <v>60</v>
      </c>
      <c r="K30" s="63">
        <f t="shared" si="9"/>
        <v>60</v>
      </c>
      <c r="L30" s="63">
        <v>60</v>
      </c>
      <c r="M30" s="114">
        <v>60</v>
      </c>
    </row>
    <row r="31" spans="1:13" s="35" customFormat="1" ht="60.75" customHeight="1" x14ac:dyDescent="0.3">
      <c r="A31" s="88" t="s">
        <v>72</v>
      </c>
      <c r="B31" s="54" t="s">
        <v>154</v>
      </c>
      <c r="C31" s="51" t="s">
        <v>155</v>
      </c>
      <c r="D31" s="51" t="s">
        <v>83</v>
      </c>
      <c r="E31" s="44" t="s">
        <v>20</v>
      </c>
      <c r="F31" s="44" t="s">
        <v>165</v>
      </c>
      <c r="G31" s="70"/>
      <c r="H31" s="63">
        <f>3*220</f>
        <v>660</v>
      </c>
      <c r="I31" s="63">
        <f t="shared" si="7"/>
        <v>330</v>
      </c>
      <c r="J31" s="63">
        <f t="shared" si="8"/>
        <v>330</v>
      </c>
      <c r="K31" s="63">
        <f t="shared" si="9"/>
        <v>330</v>
      </c>
      <c r="L31" s="63">
        <v>330</v>
      </c>
      <c r="M31" s="114">
        <v>330</v>
      </c>
    </row>
    <row r="32" spans="1:13" s="35" customFormat="1" ht="60.75" customHeight="1" thickBot="1" x14ac:dyDescent="0.35">
      <c r="A32" s="96" t="s">
        <v>72</v>
      </c>
      <c r="B32" s="97" t="s">
        <v>79</v>
      </c>
      <c r="C32" s="115" t="s">
        <v>156</v>
      </c>
      <c r="D32" s="115" t="s">
        <v>80</v>
      </c>
      <c r="E32" s="115" t="s">
        <v>157</v>
      </c>
      <c r="F32" s="115" t="s">
        <v>81</v>
      </c>
      <c r="G32" s="116"/>
      <c r="H32" s="116">
        <v>600</v>
      </c>
      <c r="I32" s="116">
        <v>420</v>
      </c>
      <c r="J32" s="116">
        <v>180</v>
      </c>
      <c r="K32" s="116">
        <v>420</v>
      </c>
      <c r="L32" s="116">
        <v>420</v>
      </c>
      <c r="M32" s="117">
        <v>420</v>
      </c>
    </row>
    <row r="33" spans="1:12" x14ac:dyDescent="0.3">
      <c r="A33" s="9"/>
      <c r="B33" s="9"/>
      <c r="C33" s="10"/>
      <c r="D33" s="9"/>
      <c r="E33" s="10"/>
      <c r="F33" s="9"/>
      <c r="G33" s="9"/>
      <c r="H33" s="9"/>
      <c r="I33" s="9"/>
      <c r="J33" s="9"/>
      <c r="K33" s="9"/>
      <c r="L33" s="9"/>
    </row>
    <row r="34" spans="1:12" x14ac:dyDescent="0.3">
      <c r="A34" s="9"/>
      <c r="B34" s="9"/>
      <c r="C34" s="10"/>
      <c r="D34" s="9"/>
      <c r="E34" s="10"/>
      <c r="F34" s="9"/>
      <c r="G34" s="9"/>
      <c r="H34" s="9"/>
      <c r="I34" s="9"/>
      <c r="J34" s="9"/>
      <c r="K34" s="9"/>
      <c r="L34" s="9"/>
    </row>
  </sheetData>
  <mergeCells count="14"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12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황</cp:lastModifiedBy>
  <cp:lastPrinted>2018-11-30T05:55:15Z</cp:lastPrinted>
  <dcterms:created xsi:type="dcterms:W3CDTF">2015-01-25T02:43:25Z</dcterms:created>
  <dcterms:modified xsi:type="dcterms:W3CDTF">2018-11-30T05:55:45Z</dcterms:modified>
</cp:coreProperties>
</file>