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225" windowWidth="14670" windowHeight="8475"/>
  </bookViews>
  <sheets>
    <sheet name="심의안건" sheetId="4" r:id="rId1"/>
    <sheet name="대상자별지내역" sheetId="5" r:id="rId2"/>
  </sheets>
  <definedNames>
    <definedName name="_xlnm._FilterDatabase" localSheetId="1" hidden="1">대상자별지내역!$A$1:$M$9</definedName>
    <definedName name="_xlnm._FilterDatabase" localSheetId="0" hidden="1">심의안건!$A$5:$W$51</definedName>
    <definedName name="_xlnm.Print_Area" localSheetId="1">대상자별지내역!$A$1:$M$8</definedName>
    <definedName name="_xlnm.Print_Area" localSheetId="0">심의안건!$A$1:$U$51</definedName>
    <definedName name="_xlnm.Print_Titles" localSheetId="1">대상자별지내역!$3:$3</definedName>
    <definedName name="_xlnm.Print_Titles" localSheetId="0">심의안건!$2:$5</definedName>
  </definedNames>
  <calcPr calcId="145621"/>
</workbook>
</file>

<file path=xl/calcChain.xml><?xml version="1.0" encoding="utf-8"?>
<calcChain xmlns="http://schemas.openxmlformats.org/spreadsheetml/2006/main">
  <c r="M7" i="5" l="1"/>
  <c r="M8" i="5"/>
  <c r="M6" i="5"/>
  <c r="U18" i="4"/>
  <c r="U7" i="4"/>
  <c r="U49" i="4"/>
  <c r="U50" i="4"/>
  <c r="U51" i="4"/>
  <c r="U48" i="4"/>
  <c r="U46" i="4"/>
  <c r="U45" i="4"/>
  <c r="U43" i="4"/>
  <c r="U41" i="4"/>
  <c r="U37" i="4"/>
  <c r="U38" i="4"/>
  <c r="U39" i="4"/>
  <c r="U36" i="4"/>
  <c r="U19" i="4"/>
  <c r="U31" i="4"/>
  <c r="U32" i="4"/>
  <c r="U33" i="4"/>
  <c r="U34" i="4"/>
  <c r="U26" i="4"/>
  <c r="U27" i="4"/>
  <c r="U28" i="4"/>
  <c r="U29" i="4"/>
  <c r="U30" i="4"/>
  <c r="U22" i="4"/>
  <c r="U23" i="4"/>
  <c r="U24" i="4"/>
  <c r="U25" i="4"/>
  <c r="U21" i="4"/>
  <c r="U20" i="4"/>
  <c r="U15" i="4"/>
  <c r="U16" i="4"/>
  <c r="U13" i="4"/>
  <c r="U14" i="4"/>
  <c r="U12" i="4"/>
  <c r="U10" i="4"/>
  <c r="U8" i="4"/>
  <c r="K6" i="4"/>
  <c r="F6" i="4"/>
  <c r="T50" i="4"/>
  <c r="S50" i="4"/>
  <c r="Q50" i="4"/>
  <c r="P50" i="4" s="1"/>
  <c r="R50" i="4"/>
  <c r="N50" i="4"/>
  <c r="K50" i="4"/>
  <c r="S38" i="4" l="1"/>
  <c r="T38" i="4" s="1"/>
  <c r="K38" i="4"/>
  <c r="R38" i="4" s="1"/>
  <c r="N38" i="4"/>
  <c r="Q38" i="4" l="1"/>
  <c r="P38" i="4" s="1"/>
  <c r="F42" i="4"/>
  <c r="R43" i="4"/>
  <c r="P43" i="4" s="1"/>
  <c r="Q43" i="4"/>
  <c r="N43" i="4"/>
  <c r="S43" i="4" s="1"/>
  <c r="U42" i="4"/>
  <c r="Q42" i="4"/>
  <c r="O42" i="4"/>
  <c r="R42" i="4" s="1"/>
  <c r="N42" i="4"/>
  <c r="M42" i="4"/>
  <c r="L42" i="4"/>
  <c r="K42" i="4"/>
  <c r="P42" i="4" l="1"/>
  <c r="T43" i="4"/>
  <c r="T42" i="4" s="1"/>
  <c r="S42" i="4"/>
  <c r="R44" i="4"/>
  <c r="P44" i="4"/>
  <c r="Q44" i="4"/>
  <c r="F47" i="4"/>
  <c r="F44" i="4"/>
  <c r="F40" i="4"/>
  <c r="F35" i="4"/>
  <c r="F19" i="4"/>
  <c r="F17" i="4"/>
  <c r="F11" i="4"/>
  <c r="F9" i="4"/>
  <c r="F7" i="4"/>
  <c r="L5" i="5" l="1"/>
  <c r="M5" i="5"/>
  <c r="L7" i="5"/>
  <c r="L8" i="5"/>
  <c r="L6" i="5"/>
  <c r="K21" i="4" l="1"/>
  <c r="K22" i="4"/>
  <c r="K23" i="4"/>
  <c r="K24" i="4"/>
  <c r="K25" i="4"/>
  <c r="K26" i="4"/>
  <c r="K27" i="4"/>
  <c r="Q27" i="4" s="1"/>
  <c r="K28" i="4"/>
  <c r="Q28" i="4" s="1"/>
  <c r="K29" i="4"/>
  <c r="R29" i="4" s="1"/>
  <c r="K30" i="4"/>
  <c r="Q30" i="4" s="1"/>
  <c r="K31" i="4"/>
  <c r="Q31" i="4" s="1"/>
  <c r="K32" i="4"/>
  <c r="R32" i="4" s="1"/>
  <c r="K33" i="4"/>
  <c r="K34" i="4"/>
  <c r="Q34" i="4" s="1"/>
  <c r="K20" i="4"/>
  <c r="K13" i="4"/>
  <c r="K14" i="4"/>
  <c r="K15" i="4"/>
  <c r="K16" i="4"/>
  <c r="S21" i="4"/>
  <c r="T21" i="4" s="1"/>
  <c r="S23" i="4"/>
  <c r="T23" i="4" s="1"/>
  <c r="S24" i="4"/>
  <c r="T24" i="4" s="1"/>
  <c r="S25" i="4"/>
  <c r="T25" i="4" s="1"/>
  <c r="S26" i="4"/>
  <c r="T26" i="4" s="1"/>
  <c r="S33" i="4"/>
  <c r="T33" i="4" s="1"/>
  <c r="S20" i="4"/>
  <c r="T20" i="4" s="1"/>
  <c r="N34" i="4"/>
  <c r="S34" i="4" s="1"/>
  <c r="T34" i="4" s="1"/>
  <c r="N32" i="4"/>
  <c r="S32" i="4" s="1"/>
  <c r="T32" i="4" s="1"/>
  <c r="N31" i="4"/>
  <c r="S31" i="4" s="1"/>
  <c r="T31" i="4" s="1"/>
  <c r="N30" i="4"/>
  <c r="S30" i="4" s="1"/>
  <c r="T30" i="4" s="1"/>
  <c r="N29" i="4"/>
  <c r="S29" i="4" s="1"/>
  <c r="T29" i="4" s="1"/>
  <c r="N28" i="4"/>
  <c r="S28" i="4" s="1"/>
  <c r="T28" i="4" s="1"/>
  <c r="N27" i="4"/>
  <c r="S27" i="4" s="1"/>
  <c r="T27" i="4" s="1"/>
  <c r="N22" i="4"/>
  <c r="S22" i="4" s="1"/>
  <c r="T22" i="4" s="1"/>
  <c r="O19" i="4"/>
  <c r="M19" i="4"/>
  <c r="L19" i="4"/>
  <c r="J19" i="4"/>
  <c r="Q29" i="4" l="1"/>
  <c r="P29" i="4" s="1"/>
  <c r="R30" i="4"/>
  <c r="P30" i="4" s="1"/>
  <c r="R28" i="4"/>
  <c r="P28" i="4" s="1"/>
  <c r="R27" i="4"/>
  <c r="P27" i="4" s="1"/>
  <c r="T19" i="4"/>
  <c r="N19" i="4"/>
  <c r="K19" i="4"/>
  <c r="Q19" i="4" s="1"/>
  <c r="S19" i="4"/>
  <c r="Q32" i="4"/>
  <c r="P32" i="4" s="1"/>
  <c r="R31" i="4"/>
  <c r="P31" i="4" s="1"/>
  <c r="R34" i="4"/>
  <c r="P34" i="4" s="1"/>
  <c r="R19" i="4" l="1"/>
  <c r="P19" i="4" s="1"/>
  <c r="S8" i="4" l="1"/>
  <c r="S7" i="4" s="1"/>
  <c r="U9" i="4"/>
  <c r="T8" i="4" l="1"/>
  <c r="T7" i="4" s="1"/>
  <c r="N7" i="4"/>
  <c r="K8" i="4"/>
  <c r="R8" i="4" s="1"/>
  <c r="O7" i="4"/>
  <c r="M7" i="4"/>
  <c r="L7" i="4"/>
  <c r="J7" i="4"/>
  <c r="J6" i="4" s="1"/>
  <c r="J9" i="4"/>
  <c r="L9" i="4"/>
  <c r="M9" i="4"/>
  <c r="O9" i="4"/>
  <c r="K10" i="4"/>
  <c r="Q10" i="4" s="1"/>
  <c r="N10" i="4"/>
  <c r="R10" i="4" l="1"/>
  <c r="P10" i="4" s="1"/>
  <c r="N9" i="4"/>
  <c r="S10" i="4"/>
  <c r="K9" i="4"/>
  <c r="Q9" i="4" s="1"/>
  <c r="K7" i="4"/>
  <c r="Q7" i="4" s="1"/>
  <c r="Q8" i="4"/>
  <c r="P8" i="4" s="1"/>
  <c r="U47" i="4"/>
  <c r="L47" i="4"/>
  <c r="M47" i="4"/>
  <c r="O47" i="4"/>
  <c r="J47" i="4"/>
  <c r="U40" i="4"/>
  <c r="L40" i="4"/>
  <c r="M40" i="4"/>
  <c r="O40" i="4"/>
  <c r="J40" i="4"/>
  <c r="U35" i="4"/>
  <c r="L35" i="4"/>
  <c r="M35" i="4"/>
  <c r="O35" i="4"/>
  <c r="J35" i="4"/>
  <c r="U17" i="4"/>
  <c r="L17" i="4"/>
  <c r="M17" i="4"/>
  <c r="O17" i="4"/>
  <c r="J17" i="4"/>
  <c r="N41" i="4"/>
  <c r="S41" i="4" s="1"/>
  <c r="T41" i="4" s="1"/>
  <c r="T40" i="4" s="1"/>
  <c r="K41" i="4"/>
  <c r="R41" i="4" s="1"/>
  <c r="N40" i="4" l="1"/>
  <c r="R7" i="4"/>
  <c r="P7" i="4" s="1"/>
  <c r="T10" i="4"/>
  <c r="T9" i="4" s="1"/>
  <c r="S9" i="4"/>
  <c r="S40" i="4"/>
  <c r="R9" i="4"/>
  <c r="P9" i="4" s="1"/>
  <c r="K40" i="4"/>
  <c r="Q40" i="4" s="1"/>
  <c r="Q41" i="4"/>
  <c r="P41" i="4" s="1"/>
  <c r="R40" i="4" l="1"/>
  <c r="P40" i="4" s="1"/>
  <c r="S39" i="4"/>
  <c r="T39" i="4" s="1"/>
  <c r="N39" i="4"/>
  <c r="K39" i="4"/>
  <c r="Q39" i="4" s="1"/>
  <c r="S37" i="4"/>
  <c r="T37" i="4" s="1"/>
  <c r="N37" i="4"/>
  <c r="K37" i="4"/>
  <c r="Q37" i="4" s="1"/>
  <c r="S36" i="4"/>
  <c r="N36" i="4"/>
  <c r="K36" i="4"/>
  <c r="T36" i="4" l="1"/>
  <c r="T35" i="4" s="1"/>
  <c r="S35" i="4"/>
  <c r="Q36" i="4"/>
  <c r="K35" i="4"/>
  <c r="N35" i="4"/>
  <c r="R36" i="4"/>
  <c r="R37" i="4"/>
  <c r="P37" i="4" s="1"/>
  <c r="R39" i="4"/>
  <c r="P39" i="4" s="1"/>
  <c r="P36" i="4" l="1"/>
  <c r="R35" i="4"/>
  <c r="Q35" i="4"/>
  <c r="P35" i="4" l="1"/>
  <c r="T16" i="4"/>
  <c r="R16" i="4"/>
  <c r="S15" i="4"/>
  <c r="T15" i="4" s="1"/>
  <c r="N15" i="4"/>
  <c r="N11" i="4" s="1"/>
  <c r="R15" i="4"/>
  <c r="T14" i="4"/>
  <c r="R14" i="4"/>
  <c r="T13" i="4"/>
  <c r="Q13" i="4"/>
  <c r="T12" i="4"/>
  <c r="K12" i="4"/>
  <c r="R12" i="4" s="1"/>
  <c r="O11" i="4"/>
  <c r="M11" i="4"/>
  <c r="L11" i="4"/>
  <c r="J11" i="4"/>
  <c r="S11" i="4" l="1"/>
  <c r="Q12" i="4"/>
  <c r="K11" i="4"/>
  <c r="Q15" i="4"/>
  <c r="T11" i="4"/>
  <c r="U11" i="4"/>
  <c r="R13" i="4"/>
  <c r="Q14" i="4"/>
  <c r="Q16" i="4"/>
  <c r="R11" i="4" l="1"/>
  <c r="Q11" i="4"/>
  <c r="N51" i="4"/>
  <c r="S51" i="4" s="1"/>
  <c r="T51" i="4" s="1"/>
  <c r="K51" i="4"/>
  <c r="Q51" i="4" s="1"/>
  <c r="N49" i="4"/>
  <c r="S49" i="4" s="1"/>
  <c r="T49" i="4" s="1"/>
  <c r="K49" i="4"/>
  <c r="Q49" i="4" s="1"/>
  <c r="N48" i="4"/>
  <c r="S48" i="4" s="1"/>
  <c r="K48" i="4"/>
  <c r="T48" i="4" l="1"/>
  <c r="T47" i="4" s="1"/>
  <c r="S47" i="4"/>
  <c r="Q48" i="4"/>
  <c r="K47" i="4"/>
  <c r="N47" i="4"/>
  <c r="R48" i="4"/>
  <c r="R49" i="4"/>
  <c r="P49" i="4" s="1"/>
  <c r="R51" i="4"/>
  <c r="P51" i="4" s="1"/>
  <c r="P48" i="4" l="1"/>
  <c r="R47" i="4"/>
  <c r="Q47" i="4"/>
  <c r="N18" i="4"/>
  <c r="K18" i="4"/>
  <c r="Q18" i="4" s="1"/>
  <c r="N17" i="4" l="1"/>
  <c r="S18" i="4"/>
  <c r="T18" i="4" s="1"/>
  <c r="T17" i="4" s="1"/>
  <c r="P47" i="4"/>
  <c r="R18" i="4"/>
  <c r="P18" i="4" s="1"/>
  <c r="K17" i="4"/>
  <c r="N46" i="4"/>
  <c r="S46" i="4" s="1"/>
  <c r="T46" i="4" s="1"/>
  <c r="K46" i="4"/>
  <c r="R46" i="4" s="1"/>
  <c r="S45" i="4"/>
  <c r="T45" i="4" s="1"/>
  <c r="N45" i="4"/>
  <c r="K45" i="4"/>
  <c r="R45" i="4" s="1"/>
  <c r="O44" i="4"/>
  <c r="O6" i="4" s="1"/>
  <c r="M44" i="4"/>
  <c r="M6" i="4" s="1"/>
  <c r="L44" i="4"/>
  <c r="L6" i="4" s="1"/>
  <c r="J44" i="4"/>
  <c r="T44" i="4" l="1"/>
  <c r="T6" i="4" s="1"/>
  <c r="S17" i="4"/>
  <c r="R17" i="4"/>
  <c r="Q17" i="4"/>
  <c r="N44" i="4"/>
  <c r="N6" i="4" s="1"/>
  <c r="Q46" i="4"/>
  <c r="P46" i="4" s="1"/>
  <c r="K44" i="4"/>
  <c r="Q6" i="4" s="1"/>
  <c r="U44" i="4"/>
  <c r="U6" i="4" s="1"/>
  <c r="S44" i="4"/>
  <c r="Q45" i="4"/>
  <c r="P45" i="4" s="1"/>
  <c r="R6" i="4" l="1"/>
  <c r="P6" i="4" s="1"/>
  <c r="S6" i="4"/>
  <c r="P17" i="4"/>
  <c r="K5" i="5"/>
  <c r="G5" i="5"/>
  <c r="B5" i="5"/>
  <c r="H8" i="5" l="1"/>
  <c r="H7" i="5"/>
  <c r="H6" i="5"/>
  <c r="H5" i="5" s="1"/>
  <c r="J5" i="5" l="1"/>
  <c r="I5" i="5"/>
</calcChain>
</file>

<file path=xl/sharedStrings.xml><?xml version="1.0" encoding="utf-8"?>
<sst xmlns="http://schemas.openxmlformats.org/spreadsheetml/2006/main" count="345" uniqueCount="234">
  <si>
    <t>부서명</t>
    <phoneticPr fontId="1" type="noConversion"/>
  </si>
  <si>
    <t>계</t>
    <phoneticPr fontId="1" type="noConversion"/>
  </si>
  <si>
    <t>보조금</t>
    <phoneticPr fontId="1" type="noConversion"/>
  </si>
  <si>
    <t>자부담</t>
    <phoneticPr fontId="1" type="noConversion"/>
  </si>
  <si>
    <t>1차(해당부서)</t>
    <phoneticPr fontId="1" type="noConversion"/>
  </si>
  <si>
    <t>3차(위원회)</t>
    <phoneticPr fontId="1" type="noConversion"/>
  </si>
  <si>
    <t>2차(예산부서)</t>
    <phoneticPr fontId="1" type="noConversion"/>
  </si>
  <si>
    <t>보 조 사 업 자</t>
    <phoneticPr fontId="1" type="noConversion"/>
  </si>
  <si>
    <t>보 조 사 업 명</t>
    <phoneticPr fontId="1" type="noConversion"/>
  </si>
  <si>
    <t>사 업 내 용</t>
    <phoneticPr fontId="1" type="noConversion"/>
  </si>
  <si>
    <t>(단위 : 천원)</t>
    <phoneticPr fontId="1" type="noConversion"/>
  </si>
  <si>
    <t>과목명</t>
    <phoneticPr fontId="1" type="noConversion"/>
  </si>
  <si>
    <t xml:space="preserve"> 소계</t>
    <phoneticPr fontId="1" type="noConversion"/>
  </si>
  <si>
    <t>주소</t>
    <phoneticPr fontId="1" type="noConversion"/>
  </si>
  <si>
    <t>성명</t>
    <phoneticPr fontId="1" type="noConversion"/>
  </si>
  <si>
    <t>보조금</t>
    <phoneticPr fontId="1" type="noConversion"/>
  </si>
  <si>
    <t>자부담</t>
    <phoneticPr fontId="1" type="noConversion"/>
  </si>
  <si>
    <t>경정액</t>
    <phoneticPr fontId="1" type="noConversion"/>
  </si>
  <si>
    <t>기정액</t>
    <phoneticPr fontId="1" type="noConversion"/>
  </si>
  <si>
    <t>증감액</t>
    <phoneticPr fontId="1" type="noConversion"/>
  </si>
  <si>
    <t>검토조정액</t>
    <phoneticPr fontId="1" type="noConversion"/>
  </si>
  <si>
    <t>심의조정액</t>
    <phoneticPr fontId="1" type="noConversion"/>
  </si>
  <si>
    <t>구분</t>
    <phoneticPr fontId="1" type="noConversion"/>
  </si>
  <si>
    <t>유형</t>
    <phoneticPr fontId="1" type="noConversion"/>
  </si>
  <si>
    <t>사유기재</t>
    <phoneticPr fontId="1" type="noConversion"/>
  </si>
  <si>
    <t>공모여부</t>
    <phoneticPr fontId="1" type="noConversion"/>
  </si>
  <si>
    <t>사업
분류</t>
    <phoneticPr fontId="1" type="noConversion"/>
  </si>
  <si>
    <t>재원비율</t>
    <phoneticPr fontId="1" type="noConversion"/>
  </si>
  <si>
    <t>계</t>
    <phoneticPr fontId="1" type="noConversion"/>
  </si>
  <si>
    <t>2016년
지원액</t>
    <phoneticPr fontId="1" type="noConversion"/>
  </si>
  <si>
    <t>17년도 제1회 추경 신청액</t>
    <phoneticPr fontId="1" type="noConversion"/>
  </si>
  <si>
    <t>2017년도 제1회 지방보조금 추경편성 심의 조서</t>
    <phoneticPr fontId="1" type="noConversion"/>
  </si>
  <si>
    <t>2017년도 제1회 지방보조금 추경편성 심의 대상자내역 별지 조서</t>
    <phoneticPr fontId="1" type="noConversion"/>
  </si>
  <si>
    <t>농정과</t>
  </si>
  <si>
    <t>보조</t>
  </si>
  <si>
    <t>공모대상</t>
  </si>
  <si>
    <t>명품쌀 재배단지 지원</t>
  </si>
  <si>
    <t>민간자본사업보조</t>
  </si>
  <si>
    <t>벼 육묘공장(소규모)
개보수 지원</t>
  </si>
  <si>
    <t>공모제외</t>
  </si>
  <si>
    <t xml:space="preserve"> 수확기 산물벼 건조료 지원</t>
  </si>
  <si>
    <t>2,000원 * 400,000포 * 50%</t>
  </si>
  <si>
    <t xml:space="preserve"> 공공비축미 매입용 파렛트 지원</t>
  </si>
  <si>
    <t>농정과</t>
    <phoneticPr fontId="1" type="noConversion"/>
  </si>
  <si>
    <t>공모제외</t>
    <phoneticPr fontId="1" type="noConversion"/>
  </si>
  <si>
    <t>민간경상사업보조</t>
    <phoneticPr fontId="1" type="noConversion"/>
  </si>
  <si>
    <t>예천군 참깨들깨 생산유통 컨소시엄 사업</t>
  </si>
  <si>
    <t>예천군 참깨들깨 생산유통 컨소시엄 사업단(주관조직 지보농협)</t>
  </si>
  <si>
    <t>한여농 전국 한마음대회 참가 지원</t>
  </si>
  <si>
    <t>민간경상사업보조</t>
  </si>
  <si>
    <t xml:space="preserve"> 소형 이동식 저온저장고 지원</t>
  </si>
  <si>
    <t xml:space="preserve"> 무청 건조시설 자재 지원</t>
  </si>
  <si>
    <t xml:space="preserve"> 생강 재배 농가 관수시설 지원</t>
  </si>
  <si>
    <t xml:space="preserve"> 양채류 재배 농가 종자대 지원</t>
  </si>
  <si>
    <t>보조</t>
    <phoneticPr fontId="1" type="noConversion"/>
  </si>
  <si>
    <t>예천읍 양궁로 130</t>
    <phoneticPr fontId="1" type="noConversion"/>
  </si>
  <si>
    <t>민간자본사업보조</t>
    <phoneticPr fontId="1" type="noConversion"/>
  </si>
  <si>
    <t>2,000원 * 300,000포 * 50%</t>
    <phoneticPr fontId="1" type="noConversion"/>
  </si>
  <si>
    <t>지보면 지보로 180</t>
    <phoneticPr fontId="1" type="noConversion"/>
  </si>
  <si>
    <t>2,000원 * 40,000포 * 50%</t>
    <phoneticPr fontId="1" type="noConversion"/>
  </si>
  <si>
    <t>풍양면 삼강로 521</t>
    <phoneticPr fontId="1" type="noConversion"/>
  </si>
  <si>
    <t>2,000원 * 60,000포 * 50%</t>
    <phoneticPr fontId="1" type="noConversion"/>
  </si>
  <si>
    <t>보 조 사 업 자</t>
    <phoneticPr fontId="1" type="noConversion"/>
  </si>
  <si>
    <t>농업기술센터 소계</t>
    <phoneticPr fontId="1" type="noConversion"/>
  </si>
  <si>
    <t>농업기술센터</t>
    <phoneticPr fontId="1" type="noConversion"/>
  </si>
  <si>
    <t>보조</t>
    <phoneticPr fontId="1" type="noConversion"/>
  </si>
  <si>
    <t>공모제외</t>
    <phoneticPr fontId="1" type="noConversion"/>
  </si>
  <si>
    <t>유형2</t>
    <phoneticPr fontId="1" type="noConversion"/>
  </si>
  <si>
    <t>농가맛집육성</t>
    <phoneticPr fontId="1" type="noConversion"/>
  </si>
  <si>
    <t>정인화
(용궁면 읍부1길 57-1)</t>
    <phoneticPr fontId="1" type="noConversion"/>
  </si>
  <si>
    <t>민간자본사업보조</t>
    <phoneticPr fontId="1" type="noConversion"/>
  </si>
  <si>
    <t>농심나눔쉼터조성</t>
    <phoneticPr fontId="1" type="noConversion"/>
  </si>
  <si>
    <t>환경관리과</t>
    <phoneticPr fontId="1" type="noConversion"/>
  </si>
  <si>
    <t>자체</t>
    <phoneticPr fontId="1" type="noConversion"/>
  </si>
  <si>
    <t>공모대상</t>
    <phoneticPr fontId="1" type="noConversion"/>
  </si>
  <si>
    <t>농촌 빈집정비 지원(일반)</t>
    <phoneticPr fontId="1" type="noConversion"/>
  </si>
  <si>
    <t>민간자본사업보조</t>
    <phoneticPr fontId="1" type="noConversion"/>
  </si>
  <si>
    <t xml:space="preserve">농촌주변 및 주요도로 등 미관저해와 안전사고예방을 위해 농촌빈집정비 실시 </t>
  </si>
  <si>
    <t>환경관리과 소계</t>
    <phoneticPr fontId="1" type="noConversion"/>
  </si>
  <si>
    <t>문화체육사업소 소계</t>
    <phoneticPr fontId="1" type="noConversion"/>
  </si>
  <si>
    <t>문화체육사업소</t>
    <phoneticPr fontId="1" type="noConversion"/>
  </si>
  <si>
    <t>자체</t>
    <phoneticPr fontId="1" type="noConversion"/>
  </si>
  <si>
    <t>공모제외</t>
    <phoneticPr fontId="1" type="noConversion"/>
  </si>
  <si>
    <t>유형4</t>
    <phoneticPr fontId="1" type="noConversion"/>
  </si>
  <si>
    <t>해외스포츠 마케팅 추진(양궁)</t>
    <phoneticPr fontId="1" type="noConversion"/>
  </si>
  <si>
    <t>경상북도양궁협회</t>
    <phoneticPr fontId="1" type="noConversion"/>
  </si>
  <si>
    <t>민간경상사업보조</t>
    <phoneticPr fontId="1" type="noConversion"/>
  </si>
  <si>
    <t>공모제외</t>
    <phoneticPr fontId="1" type="noConversion"/>
  </si>
  <si>
    <t>유형4</t>
    <phoneticPr fontId="1" type="noConversion"/>
  </si>
  <si>
    <t>생활체육 사회인 야구리그전 개최지원</t>
    <phoneticPr fontId="1" type="noConversion"/>
  </si>
  <si>
    <t>예천군야구협회</t>
    <phoneticPr fontId="1" type="noConversion"/>
  </si>
  <si>
    <t>민간행사사업보조</t>
    <phoneticPr fontId="1" type="noConversion"/>
  </si>
  <si>
    <t>예천군수배 전국 궁도대회 개최지원</t>
    <phoneticPr fontId="1" type="noConversion"/>
  </si>
  <si>
    <t>예천군궁도협회</t>
    <phoneticPr fontId="1" type="noConversion"/>
  </si>
  <si>
    <t>문화관광과 소계</t>
    <phoneticPr fontId="1" type="noConversion"/>
  </si>
  <si>
    <t>문화관광과</t>
  </si>
  <si>
    <t>자체</t>
  </si>
  <si>
    <t>유형4</t>
  </si>
  <si>
    <t>소울스테이 수련시설 리모텔링</t>
  </si>
  <si>
    <t>농은수련원 대표 차광철</t>
  </si>
  <si>
    <t>자체</t>
    <phoneticPr fontId="1" type="noConversion"/>
  </si>
  <si>
    <t>국새인학예술관 환경개선
지원</t>
  </si>
  <si>
    <t>사단법인 초정서예연구원</t>
  </si>
  <si>
    <t>유형2</t>
  </si>
  <si>
    <t>전통한옥개보수사업</t>
  </si>
  <si>
    <t>도정서원 대표 정원섭</t>
  </si>
  <si>
    <t>문화관광과</t>
    <phoneticPr fontId="1" type="noConversion"/>
  </si>
  <si>
    <t>보조</t>
    <phoneticPr fontId="1" type="noConversion"/>
  </si>
  <si>
    <t>유형2</t>
    <phoneticPr fontId="1" type="noConversion"/>
  </si>
  <si>
    <t>예천청단놀음 보존회</t>
    <phoneticPr fontId="1" type="noConversion"/>
  </si>
  <si>
    <t>유형4</t>
    <phoneticPr fontId="1" type="noConversion"/>
  </si>
  <si>
    <t>금당실 마을 초가지붕 이기 지원</t>
  </si>
  <si>
    <t>금당실전통마을보존회</t>
  </si>
  <si>
    <t>작목반 유통 물류 장비(지게차) 지원</t>
  </si>
  <si>
    <t>30,000,000원 * 1대 * 50%</t>
  </si>
  <si>
    <t>총무과 소계</t>
    <phoneticPr fontId="1" type="noConversion"/>
  </si>
  <si>
    <t>총무과</t>
    <phoneticPr fontId="1" type="noConversion"/>
  </si>
  <si>
    <t>보조</t>
    <phoneticPr fontId="1" type="noConversion"/>
  </si>
  <si>
    <t>공모제외</t>
    <phoneticPr fontId="1" type="noConversion"/>
  </si>
  <si>
    <t>호명면 행복학습센터 추진위원회</t>
    <phoneticPr fontId="1" type="noConversion"/>
  </si>
  <si>
    <t>민간경상사업보조</t>
    <phoneticPr fontId="1" type="noConversion"/>
  </si>
  <si>
    <t>산림축산과</t>
    <phoneticPr fontId="1" type="noConversion"/>
  </si>
  <si>
    <t>보조</t>
    <phoneticPr fontId="1" type="noConversion"/>
  </si>
  <si>
    <t>공모대상</t>
    <phoneticPr fontId="1" type="noConversion"/>
  </si>
  <si>
    <t>말 먹이용 조사료 지원</t>
  </si>
  <si>
    <t>700,000원 * 2두 * 70%</t>
    <phoneticPr fontId="1" type="noConversion"/>
  </si>
  <si>
    <t>음수처리 및 투약기 지원</t>
  </si>
  <si>
    <t>8,000,000원 * 2세트 * 60%</t>
    <phoneticPr fontId="1" type="noConversion"/>
  </si>
  <si>
    <t>공모제외</t>
    <phoneticPr fontId="1" type="noConversion"/>
  </si>
  <si>
    <t>유형4</t>
    <phoneticPr fontId="1" type="noConversion"/>
  </si>
  <si>
    <t>농가소독 예찰점검 활동 지원</t>
    <phoneticPr fontId="1" type="noConversion"/>
  </si>
  <si>
    <t>예천축산업협동조합</t>
    <phoneticPr fontId="1" type="noConversion"/>
  </si>
  <si>
    <t>산림축산과 소계</t>
    <phoneticPr fontId="1" type="noConversion"/>
  </si>
  <si>
    <t>건설교통과</t>
    <phoneticPr fontId="1" type="noConversion"/>
  </si>
  <si>
    <t>농어촌버스 비수익노선 결손보전</t>
    <phoneticPr fontId="1" type="noConversion"/>
  </si>
  <si>
    <t>예천여객</t>
    <phoneticPr fontId="1" type="noConversion"/>
  </si>
  <si>
    <t>운수업계보조금</t>
    <phoneticPr fontId="1" type="noConversion"/>
  </si>
  <si>
    <t>농어촌버스 업계 비수익노선 운영에 따른 적자 결손보전</t>
    <phoneticPr fontId="1" type="noConversion"/>
  </si>
  <si>
    <t>건설교통과 소계</t>
    <phoneticPr fontId="1" type="noConversion"/>
  </si>
  <si>
    <t>기획감사실 소계</t>
    <phoneticPr fontId="1" type="noConversion"/>
  </si>
  <si>
    <t>기획감사싫</t>
    <phoneticPr fontId="1" type="noConversion"/>
  </si>
  <si>
    <t>활축제추진위원회</t>
    <phoneticPr fontId="1" type="noConversion"/>
  </si>
  <si>
    <t>농정과 소계</t>
    <phoneticPr fontId="1" type="noConversion"/>
  </si>
  <si>
    <t>유형2</t>
    <phoneticPr fontId="1" type="noConversion"/>
  </si>
  <si>
    <t>유형4</t>
    <phoneticPr fontId="1" type="noConversion"/>
  </si>
  <si>
    <t>농정과</t>
    <phoneticPr fontId="1" type="noConversion"/>
  </si>
  <si>
    <t>보조</t>
    <phoneticPr fontId="1" type="noConversion"/>
  </si>
  <si>
    <t>공모대상</t>
    <phoneticPr fontId="1" type="noConversion"/>
  </si>
  <si>
    <t>여성농업인 행복바우처</t>
    <phoneticPr fontId="1" type="noConversion"/>
  </si>
  <si>
    <t>민간경상사업보조</t>
    <phoneticPr fontId="1" type="noConversion"/>
  </si>
  <si>
    <t>공모제외</t>
    <phoneticPr fontId="1" type="noConversion"/>
  </si>
  <si>
    <t>민간자본사업보조</t>
    <phoneticPr fontId="1" type="noConversion"/>
  </si>
  <si>
    <t>삼광벼 재배단지 종자대, 영농자재비, 건조료 지원</t>
    <phoneticPr fontId="1" type="noConversion"/>
  </si>
  <si>
    <t xml:space="preserve"> 50천원 * 1,250개 * 50%</t>
    <phoneticPr fontId="1" type="noConversion"/>
  </si>
  <si>
    <t>용궁순대축제 추진 행사비 지원</t>
    <phoneticPr fontId="1" type="noConversion"/>
  </si>
  <si>
    <t>예천용궁순대축제추진위원회</t>
    <phoneticPr fontId="1" type="noConversion"/>
  </si>
  <si>
    <t>100,000,000원 * 1식</t>
    <phoneticPr fontId="1" type="noConversion"/>
  </si>
  <si>
    <t>농산물 해외수출 홍보사업 지원</t>
    <phoneticPr fontId="1" type="noConversion"/>
  </si>
  <si>
    <t>50,000,000원 * 1식</t>
    <phoneticPr fontId="1" type="noConversion"/>
  </si>
  <si>
    <t>6,000,000원 * 120동 * 50%</t>
    <phoneticPr fontId="1" type="noConversion"/>
  </si>
  <si>
    <t>4,000,000원 * 10개소 * 50%</t>
    <phoneticPr fontId="1" type="noConversion"/>
  </si>
  <si>
    <t>1,200,000원 * 50개 * 50%</t>
    <phoneticPr fontId="1" type="noConversion"/>
  </si>
  <si>
    <t>6,000원 * 5,000kg * 50%</t>
    <phoneticPr fontId="1" type="noConversion"/>
  </si>
  <si>
    <t>우수 농특산물 포장재 개선 지원</t>
    <phoneticPr fontId="1" type="noConversion"/>
  </si>
  <si>
    <t>2,500원 * 68,000매 * 70%</t>
    <phoneticPr fontId="1" type="noConversion"/>
  </si>
  <si>
    <t>활축제 개최 : 830,000</t>
    <phoneticPr fontId="1" type="noConversion"/>
  </si>
  <si>
    <t>강사료(40회) : 16,000
현장학습 :  1,880
재료비 등 : 2,120</t>
    <phoneticPr fontId="1" type="noConversion"/>
  </si>
  <si>
    <t>지방재정법 제32조의2
제4항 제4호</t>
    <phoneticPr fontId="1" type="noConversion"/>
  </si>
  <si>
    <t>지방재정법 제32조의 2 제4항 제4호</t>
    <phoneticPr fontId="1" type="noConversion"/>
  </si>
  <si>
    <t>지방재정법 제32조의 2 제4항 제4호 
(도비지원)</t>
    <phoneticPr fontId="1" type="noConversion"/>
  </si>
  <si>
    <t>지방재정법 제32조의2
제4항제4호</t>
    <phoneticPr fontId="1" type="noConversion"/>
  </si>
  <si>
    <t>지방재정법 제32조의2제4항제2호</t>
    <phoneticPr fontId="1" type="noConversion"/>
  </si>
  <si>
    <r>
      <rPr>
        <sz val="16"/>
        <color theme="1"/>
        <rFont val="맑은 고딕"/>
        <family val="3"/>
        <charset val="129"/>
      </rPr>
      <t>·</t>
    </r>
    <r>
      <rPr>
        <sz val="16"/>
        <color theme="1"/>
        <rFont val="맑은 고딕"/>
        <family val="3"/>
        <charset val="129"/>
        <scheme val="minor"/>
      </rPr>
      <t xml:space="preserve">지방재정법 제32조의2
제4항제4호
</t>
    </r>
    <r>
      <rPr>
        <sz val="16"/>
        <color theme="1"/>
        <rFont val="맑은 고딕"/>
        <family val="3"/>
        <charset val="129"/>
      </rPr>
      <t>·</t>
    </r>
    <r>
      <rPr>
        <sz val="16"/>
        <color theme="1"/>
        <rFont val="맑은 고딕"/>
        <family val="3"/>
        <charset val="129"/>
        <scheme val="minor"/>
      </rPr>
      <t>노후되어 미관을 저해하는 금당실마을 초가지붕을 새로 이어 초가원형을 보존함으로써 전통마을의 경관 유지</t>
    </r>
    <phoneticPr fontId="1" type="noConversion"/>
  </si>
  <si>
    <t>호찌민-경주세계문화엑스포 공연
참가 지원</t>
    <phoneticPr fontId="1" type="noConversion"/>
  </si>
  <si>
    <t>지방재정법 제32조의2
제4항제2호(도비지원)</t>
    <phoneticPr fontId="1" type="noConversion"/>
  </si>
  <si>
    <r>
      <rPr>
        <sz val="16"/>
        <color theme="1"/>
        <rFont val="맑은 고딕"/>
        <family val="3"/>
        <charset val="129"/>
      </rPr>
      <t>·</t>
    </r>
    <r>
      <rPr>
        <sz val="16"/>
        <color theme="1"/>
        <rFont val="맑은 고딕"/>
        <family val="3"/>
        <charset val="129"/>
        <scheme val="minor"/>
      </rPr>
      <t xml:space="preserve">지방재정법 제32조의2
제4항제2호
</t>
    </r>
    <r>
      <rPr>
        <sz val="16"/>
        <color theme="1"/>
        <rFont val="맑은 고딕"/>
        <family val="3"/>
        <charset val="129"/>
      </rPr>
      <t>·</t>
    </r>
    <r>
      <rPr>
        <sz val="16"/>
        <color theme="1"/>
        <rFont val="맑은 고딕"/>
        <family val="3"/>
        <charset val="129"/>
        <scheme val="minor"/>
      </rPr>
      <t>정부공보 선정</t>
    </r>
    <phoneticPr fontId="1" type="noConversion"/>
  </si>
  <si>
    <t>지방재정법 제32조의2
제4항제4호</t>
    <phoneticPr fontId="1" type="noConversion"/>
  </si>
  <si>
    <t xml:space="preserve">지방재정법 제32조의2
제4항제2호(정부공모)
 </t>
    <phoneticPr fontId="1" type="noConversion"/>
  </si>
  <si>
    <r>
      <rPr>
        <sz val="16"/>
        <color theme="1"/>
        <rFont val="맑은 고딕"/>
        <family val="3"/>
        <charset val="129"/>
      </rPr>
      <t>·</t>
    </r>
    <r>
      <rPr>
        <sz val="16"/>
        <color theme="1"/>
        <rFont val="맑은 고딕"/>
        <family val="3"/>
        <charset val="129"/>
        <scheme val="minor"/>
      </rPr>
      <t xml:space="preserve">지방재정법 제32조의2
제4항제4호
</t>
    </r>
    <r>
      <rPr>
        <sz val="16"/>
        <color theme="1"/>
        <rFont val="맑은 고딕"/>
        <family val="3"/>
        <charset val="129"/>
      </rPr>
      <t>·</t>
    </r>
    <r>
      <rPr>
        <sz val="16"/>
        <color theme="1"/>
        <rFont val="맑은 고딕"/>
        <family val="3"/>
        <charset val="129"/>
        <scheme val="minor"/>
      </rPr>
      <t>예천 양궁의 특수성을 고려 경북양궁협회에서 수행하지 아니하고는 해당목적의 달성이 어려워 공모 제외</t>
    </r>
    <phoneticPr fontId="1" type="noConversion"/>
  </si>
  <si>
    <t>행사물품구입 : 4,000
리그대회비 : 8,000
트로피 및 장비대여 : 2,000
홍보물제작 : 1,000</t>
    <phoneticPr fontId="1" type="noConversion"/>
  </si>
  <si>
    <t>지역단위 테크워크 구축지원 사업 1식 : 150,000,000원*80%
(역량강화, 제품디자인 개발, 홍보마케팅 지원)</t>
    <phoneticPr fontId="1" type="noConversion"/>
  </si>
  <si>
    <t>민간경상사업보조</t>
    <phoneticPr fontId="1" type="noConversion"/>
  </si>
  <si>
    <t>화장실건립공사
50,000천원 * 1식</t>
    <phoneticPr fontId="1" type="noConversion"/>
  </si>
  <si>
    <t>건물개보수 및 화장실 설치 : 100,000천원</t>
    <phoneticPr fontId="1" type="noConversion"/>
  </si>
  <si>
    <t>한여농 전국대회 참가 지원</t>
    <phoneticPr fontId="1" type="noConversion"/>
  </si>
  <si>
    <t>71,834,000원 * 1식</t>
    <phoneticPr fontId="1" type="noConversion"/>
  </si>
  <si>
    <t>시상금,심판수당 : 39,000
홍보비,홍보책 인쇄비,사무용품 등 : 25,000
기타 : 6,000</t>
    <phoneticPr fontId="1" type="noConversion"/>
  </si>
  <si>
    <t>유형4</t>
    <phoneticPr fontId="1" type="noConversion"/>
  </si>
  <si>
    <t>호명면 행복학습센터 활성화사업
지원</t>
    <phoneticPr fontId="1" type="noConversion"/>
  </si>
  <si>
    <t>관내 여성농업인</t>
    <phoneticPr fontId="1" type="noConversion"/>
  </si>
  <si>
    <t>150,000원 * 703명  * 80%</t>
    <phoneticPr fontId="1" type="noConversion"/>
  </si>
  <si>
    <t>유형4</t>
    <phoneticPr fontId="1" type="noConversion"/>
  </si>
  <si>
    <t>예천군농협쌀조합공동사업법인외2
(별지참조)</t>
    <phoneticPr fontId="1" type="noConversion"/>
  </si>
  <si>
    <t>사단법인 한국여성농업인 
예천군 연합회</t>
    <phoneticPr fontId="1" type="noConversion"/>
  </si>
  <si>
    <t>제3회 예천세계활축제 개최지원</t>
    <phoneticPr fontId="1" type="noConversion"/>
  </si>
  <si>
    <t>객실화장실 및 천정 등 보수 : 240,000천원</t>
    <phoneticPr fontId="1" type="noConversion"/>
  </si>
  <si>
    <t xml:space="preserve"> 항공료(왕복) : 25,000천원
 체재비         : 37,500천원
 부대비         :  2,500천원</t>
    <phoneticPr fontId="1" type="noConversion"/>
  </si>
  <si>
    <t>예천군농협쌀조합
공동사업법인(김광수)</t>
    <phoneticPr fontId="1" type="noConversion"/>
  </si>
  <si>
    <t>지보농업협동조합
(이인진)</t>
    <phoneticPr fontId="1" type="noConversion"/>
  </si>
  <si>
    <t>풍양미곡종합처리장
(김준동)</t>
    <phoneticPr fontId="1" type="noConversion"/>
  </si>
  <si>
    <t>보건소</t>
    <phoneticPr fontId="1" type="noConversion"/>
  </si>
  <si>
    <t>보조</t>
    <phoneticPr fontId="1" type="noConversion"/>
  </si>
  <si>
    <t>공모제외</t>
    <phoneticPr fontId="1" type="noConversion"/>
  </si>
  <si>
    <t>유형4</t>
    <phoneticPr fontId="1" type="noConversion"/>
  </si>
  <si>
    <t>예천군체육회</t>
    <phoneticPr fontId="1" type="noConversion"/>
  </si>
  <si>
    <t>민간경상사업보조</t>
    <phoneticPr fontId="1" type="noConversion"/>
  </si>
  <si>
    <t xml:space="preserve">금연분위기 조성을 위한 건강걷기대회 
 - 홍보물품구입 : 10,800
 - 참여자 간식 : 5,400
</t>
    <phoneticPr fontId="1" type="noConversion"/>
  </si>
  <si>
    <t>보건소 소계</t>
    <phoneticPr fontId="1" type="noConversion"/>
  </si>
  <si>
    <t>지방재정법 제32조의2
제4항제4호
여객자동차 운수사업법 제50조,경상북도 여객자동차운수사업 재정지원 조례</t>
    <phoneticPr fontId="1" type="noConversion"/>
  </si>
  <si>
    <t>지방재정법 제32조의2
제4항제4호</t>
    <phoneticPr fontId="1" type="noConversion"/>
  </si>
  <si>
    <t>금연문화 확산을 위한 건강걷기 
대회 지원</t>
    <phoneticPr fontId="1" type="noConversion"/>
  </si>
  <si>
    <t>자체</t>
    <phoneticPr fontId="1" type="noConversion"/>
  </si>
  <si>
    <t>공모대상</t>
    <phoneticPr fontId="1" type="noConversion"/>
  </si>
  <si>
    <t>축사용 농업부산물 보관창고 신축</t>
    <phoneticPr fontId="1" type="noConversion"/>
  </si>
  <si>
    <t>민간자본사업보조</t>
    <phoneticPr fontId="1" type="noConversion"/>
  </si>
  <si>
    <t>42,000,000원 * 1식 * 50%</t>
    <phoneticPr fontId="1" type="noConversion"/>
  </si>
  <si>
    <t>금당실 마을 초가지붕 이기
24동 * 5,000천원 * 60%</t>
    <phoneticPr fontId="1" type="noConversion"/>
  </si>
  <si>
    <t>민간경상사업보조</t>
    <phoneticPr fontId="1" type="noConversion"/>
  </si>
  <si>
    <t>벼 육묘장 노후시설 개보수 
5,000천원 * 12개소 * 50%</t>
    <phoneticPr fontId="1" type="noConversion"/>
  </si>
  <si>
    <t>민간경상사업보조</t>
    <phoneticPr fontId="1" type="noConversion"/>
  </si>
  <si>
    <t>민간자본사업보조</t>
    <phoneticPr fontId="1" type="noConversion"/>
  </si>
  <si>
    <t>농가맛집신축 80,000천원
주방시설및 기자재 설치 70,000천원</t>
    <phoneticPr fontId="1" type="noConversion"/>
  </si>
  <si>
    <t>마을단위 쉼터(육각정자) 설치
12,000천원 * 12개소</t>
    <phoneticPr fontId="1" type="noConversion"/>
  </si>
  <si>
    <t>우수선수 전지훈련 : 20,000
해외 전지훈련팀 유치 : 20,000</t>
    <phoneticPr fontId="1" type="noConversion"/>
  </si>
  <si>
    <t>보조</t>
    <phoneticPr fontId="1" type="noConversion"/>
  </si>
  <si>
    <t>공모제외</t>
    <phoneticPr fontId="1" type="noConversion"/>
  </si>
  <si>
    <t>유형2</t>
    <phoneticPr fontId="1" type="noConversion"/>
  </si>
  <si>
    <r>
      <rPr>
        <sz val="16"/>
        <color theme="1"/>
        <rFont val="맑은 고딕"/>
        <family val="3"/>
        <charset val="129"/>
      </rPr>
      <t>·</t>
    </r>
    <r>
      <rPr>
        <sz val="16"/>
        <color theme="1"/>
        <rFont val="맑은 고딕"/>
        <family val="3"/>
        <charset val="129"/>
        <scheme val="minor"/>
      </rPr>
      <t xml:space="preserve">지방재정법 제32조의2
제4항제4호
</t>
    </r>
    <r>
      <rPr>
        <sz val="16"/>
        <color theme="1"/>
        <rFont val="맑은 고딕"/>
        <family val="3"/>
        <charset val="129"/>
      </rPr>
      <t>·</t>
    </r>
    <r>
      <rPr>
        <sz val="16"/>
        <color theme="1"/>
        <rFont val="맑은 고딕"/>
        <family val="3"/>
        <charset val="129"/>
        <scheme val="minor"/>
      </rPr>
      <t>야구의 특수성을 고려하여 예천군야구협회에서 수행하지 아니하고는 해당목적 달성이 어려움</t>
    </r>
    <phoneticPr fontId="1" type="noConversion"/>
  </si>
  <si>
    <t>제4항제4호</t>
  </si>
  <si>
    <t>지방재정법 제32조의2
제4항제2호</t>
    <phoneticPr fontId="1" type="noConversion"/>
  </si>
  <si>
    <t>유천초등학교 개방형 체육관 건립</t>
    <phoneticPr fontId="1" type="noConversion"/>
  </si>
  <si>
    <t>예천교육청</t>
    <phoneticPr fontId="1" type="noConversion"/>
  </si>
  <si>
    <t>교육기관에대한보조</t>
    <phoneticPr fontId="1" type="noConversion"/>
  </si>
  <si>
    <t>체육관건립 1식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</si>
</sst>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1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6"/>
      <color rgb="FF000000"/>
      <name val="맑은 고딕"/>
      <family val="3"/>
      <charset val="129"/>
      <scheme val="minor"/>
    </font>
    <font>
      <sz val="28"/>
      <color theme="1"/>
      <name val="맑은 고딕"/>
      <family val="2"/>
      <charset val="129"/>
      <scheme val="minor"/>
    </font>
    <font>
      <sz val="28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ajor"/>
    </font>
    <font>
      <sz val="16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sz val="16"/>
      <name val="굴림"/>
      <family val="3"/>
      <charset val="129"/>
    </font>
    <font>
      <b/>
      <sz val="48"/>
      <color theme="1"/>
      <name val="HY수평선B"/>
      <family val="1"/>
      <charset val="129"/>
    </font>
    <font>
      <b/>
      <sz val="16"/>
      <color theme="1"/>
      <name val="HY수평선B"/>
      <family val="1"/>
      <charset val="129"/>
    </font>
    <font>
      <sz val="14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6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</cellStyleXfs>
  <cellXfs count="136">
    <xf numFmtId="0" fontId="0" fillId="0" borderId="0" xfId="0">
      <alignment vertic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7" fillId="0" borderId="1" xfId="0" applyNumberFormat="1" applyFont="1" applyFill="1" applyBorder="1" applyAlignment="1">
      <alignment vertical="center" wrapText="1"/>
    </xf>
    <xf numFmtId="0" fontId="8" fillId="0" borderId="0" xfId="0" applyFont="1">
      <alignment vertical="center"/>
    </xf>
    <xf numFmtId="41" fontId="0" fillId="0" borderId="0" xfId="0" applyNumberFormat="1">
      <alignment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1" fontId="4" fillId="2" borderId="1" xfId="1" applyFont="1" applyFill="1" applyBorder="1" applyAlignment="1">
      <alignment horizontal="right" vertical="center" wrapText="1"/>
    </xf>
    <xf numFmtId="9" fontId="4" fillId="2" borderId="1" xfId="2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1" fontId="4" fillId="0" borderId="1" xfId="1" applyFont="1" applyBorder="1" applyAlignment="1">
      <alignment horizontal="right" vertical="center" wrapText="1"/>
    </xf>
    <xf numFmtId="176" fontId="4" fillId="0" borderId="1" xfId="1" applyNumberFormat="1" applyFont="1" applyBorder="1" applyAlignment="1">
      <alignment horizontal="right" vertical="center" wrapText="1"/>
    </xf>
    <xf numFmtId="9" fontId="4" fillId="0" borderId="1" xfId="2" applyFont="1" applyBorder="1" applyAlignment="1">
      <alignment horizontal="right" vertical="center" wrapText="1"/>
    </xf>
    <xf numFmtId="0" fontId="4" fillId="0" borderId="1" xfId="3" applyFont="1" applyBorder="1" applyAlignment="1">
      <alignment horizontal="left" vertical="center" wrapText="1"/>
    </xf>
    <xf numFmtId="41" fontId="4" fillId="0" borderId="1" xfId="4" applyFont="1" applyBorder="1" applyAlignment="1">
      <alignment horizontal="right" vertical="center" wrapText="1"/>
    </xf>
    <xf numFmtId="176" fontId="4" fillId="0" borderId="1" xfId="4" applyNumberFormat="1" applyFont="1" applyBorder="1" applyAlignment="1">
      <alignment horizontal="right" vertical="center" wrapText="1"/>
    </xf>
    <xf numFmtId="9" fontId="4" fillId="0" borderId="1" xfId="5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/>
    </xf>
    <xf numFmtId="9" fontId="4" fillId="2" borderId="1" xfId="1" applyNumberFormat="1" applyFont="1" applyFill="1" applyBorder="1" applyAlignment="1">
      <alignment horizontal="righ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41" fontId="4" fillId="0" borderId="1" xfId="1" applyFont="1" applyFill="1" applyBorder="1" applyAlignment="1">
      <alignment horizontal="right" vertical="center" wrapText="1"/>
    </xf>
    <xf numFmtId="176" fontId="4" fillId="0" borderId="1" xfId="1" applyNumberFormat="1" applyFont="1" applyFill="1" applyBorder="1" applyAlignment="1">
      <alignment horizontal="right" vertical="center" wrapText="1"/>
    </xf>
    <xf numFmtId="9" fontId="4" fillId="0" borderId="1" xfId="2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3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 shrinkToFit="1"/>
    </xf>
    <xf numFmtId="0" fontId="3" fillId="0" borderId="1" xfId="3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41" fontId="4" fillId="2" borderId="14" xfId="1" applyFont="1" applyFill="1" applyBorder="1" applyAlignment="1">
      <alignment horizontal="right" vertical="center" wrapText="1"/>
    </xf>
    <xf numFmtId="0" fontId="3" fillId="0" borderId="13" xfId="0" applyFont="1" applyBorder="1" applyAlignment="1">
      <alignment horizontal="center" vertical="center"/>
    </xf>
    <xf numFmtId="41" fontId="4" fillId="0" borderId="14" xfId="1" applyFont="1" applyBorder="1" applyAlignment="1">
      <alignment horizontal="right" vertical="center" wrapText="1"/>
    </xf>
    <xf numFmtId="0" fontId="3" fillId="2" borderId="13" xfId="0" applyFont="1" applyFill="1" applyBorder="1" applyAlignment="1">
      <alignment horizontal="left" vertical="center"/>
    </xf>
    <xf numFmtId="0" fontId="3" fillId="0" borderId="13" xfId="3" applyFont="1" applyBorder="1" applyAlignment="1">
      <alignment horizontal="center" vertical="center"/>
    </xf>
    <xf numFmtId="41" fontId="4" fillId="0" borderId="14" xfId="4" applyFont="1" applyBorder="1" applyAlignment="1">
      <alignment horizontal="right" vertical="center" wrapText="1"/>
    </xf>
    <xf numFmtId="0" fontId="3" fillId="0" borderId="13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6" xfId="0" applyFont="1" applyFill="1" applyBorder="1" applyAlignment="1">
      <alignment vertical="center" wrapText="1"/>
    </xf>
    <xf numFmtId="0" fontId="4" fillId="0" borderId="16" xfId="0" applyFont="1" applyFill="1" applyBorder="1" applyAlignment="1">
      <alignment horizontal="left" vertical="center" wrapText="1"/>
    </xf>
    <xf numFmtId="41" fontId="4" fillId="0" borderId="16" xfId="1" applyFont="1" applyBorder="1" applyAlignment="1">
      <alignment horizontal="right" vertical="center" wrapText="1"/>
    </xf>
    <xf numFmtId="176" fontId="4" fillId="0" borderId="16" xfId="1" applyNumberFormat="1" applyFont="1" applyBorder="1" applyAlignment="1">
      <alignment horizontal="right" vertical="center" wrapText="1"/>
    </xf>
    <xf numFmtId="9" fontId="4" fillId="0" borderId="16" xfId="2" applyFont="1" applyBorder="1" applyAlignment="1">
      <alignment horizontal="right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vertical="center" wrapText="1"/>
    </xf>
    <xf numFmtId="0" fontId="10" fillId="0" borderId="19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41" fontId="4" fillId="0" borderId="19" xfId="1" applyFont="1" applyFill="1" applyBorder="1" applyAlignment="1">
      <alignment horizontal="right" vertical="center" wrapText="1"/>
    </xf>
    <xf numFmtId="176" fontId="4" fillId="0" borderId="19" xfId="1" applyNumberFormat="1" applyFont="1" applyFill="1" applyBorder="1" applyAlignment="1">
      <alignment horizontal="right" vertical="center" wrapText="1"/>
    </xf>
    <xf numFmtId="9" fontId="4" fillId="0" borderId="19" xfId="2" applyFont="1" applyFill="1" applyBorder="1" applyAlignment="1">
      <alignment horizontal="right" vertical="center" wrapText="1"/>
    </xf>
    <xf numFmtId="41" fontId="4" fillId="0" borderId="20" xfId="1" applyFont="1" applyFill="1" applyBorder="1" applyAlignment="1">
      <alignment horizontal="right" vertical="center" wrapText="1"/>
    </xf>
    <xf numFmtId="0" fontId="3" fillId="0" borderId="16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left" vertical="center" wrapText="1"/>
    </xf>
    <xf numFmtId="41" fontId="4" fillId="0" borderId="16" xfId="1" applyFont="1" applyFill="1" applyBorder="1" applyAlignment="1">
      <alignment horizontal="right" vertical="center" wrapText="1"/>
    </xf>
    <xf numFmtId="176" fontId="4" fillId="0" borderId="16" xfId="1" applyNumberFormat="1" applyFont="1" applyFill="1" applyBorder="1" applyAlignment="1">
      <alignment horizontal="right" vertical="center" wrapText="1"/>
    </xf>
    <xf numFmtId="9" fontId="4" fillId="0" borderId="16" xfId="2" applyFont="1" applyFill="1" applyBorder="1" applyAlignment="1">
      <alignment horizontal="right" vertical="center" wrapText="1"/>
    </xf>
    <xf numFmtId="41" fontId="4" fillId="0" borderId="17" xfId="1" applyFont="1" applyFill="1" applyBorder="1" applyAlignment="1">
      <alignment horizontal="right" vertical="center" wrapText="1"/>
    </xf>
    <xf numFmtId="0" fontId="3" fillId="2" borderId="19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/>
    </xf>
    <xf numFmtId="41" fontId="4" fillId="2" borderId="19" xfId="1" applyFont="1" applyFill="1" applyBorder="1" applyAlignment="1">
      <alignment horizontal="right" vertical="center" wrapText="1"/>
    </xf>
    <xf numFmtId="41" fontId="4" fillId="2" borderId="20" xfId="1" applyFont="1" applyFill="1" applyBorder="1" applyAlignment="1">
      <alignment horizontal="right" vertical="center" wrapText="1"/>
    </xf>
    <xf numFmtId="0" fontId="3" fillId="4" borderId="10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41" fontId="4" fillId="4" borderId="11" xfId="1" applyFont="1" applyFill="1" applyBorder="1" applyAlignment="1">
      <alignment horizontal="right" vertical="center" wrapText="1"/>
    </xf>
    <xf numFmtId="9" fontId="4" fillId="4" borderId="11" xfId="2" applyFont="1" applyFill="1" applyBorder="1" applyAlignment="1">
      <alignment horizontal="right" vertical="center" wrapText="1"/>
    </xf>
    <xf numFmtId="41" fontId="4" fillId="4" borderId="12" xfId="1" applyFont="1" applyFill="1" applyBorder="1" applyAlignment="1">
      <alignment horizontal="right" vertical="center" wrapText="1"/>
    </xf>
    <xf numFmtId="0" fontId="3" fillId="2" borderId="18" xfId="0" applyFont="1" applyFill="1" applyBorder="1" applyAlignment="1">
      <alignment horizontal="left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left" vertical="center" wrapText="1"/>
    </xf>
    <xf numFmtId="0" fontId="3" fillId="3" borderId="16" xfId="0" applyFont="1" applyFill="1" applyBorder="1" applyAlignment="1">
      <alignment horizontal="left" vertical="center" wrapText="1"/>
    </xf>
    <xf numFmtId="41" fontId="3" fillId="3" borderId="16" xfId="1" applyFont="1" applyFill="1" applyBorder="1" applyAlignment="1">
      <alignment horizontal="right" vertical="center" wrapText="1"/>
    </xf>
    <xf numFmtId="176" fontId="3" fillId="3" borderId="16" xfId="1" applyNumberFormat="1" applyFont="1" applyFill="1" applyBorder="1" applyAlignment="1">
      <alignment horizontal="right" vertical="center" wrapText="1"/>
    </xf>
    <xf numFmtId="9" fontId="3" fillId="3" borderId="16" xfId="2" applyFont="1" applyFill="1" applyBorder="1" applyAlignment="1">
      <alignment horizontal="right" vertical="center" wrapText="1"/>
    </xf>
    <xf numFmtId="41" fontId="3" fillId="0" borderId="16" xfId="1" applyFont="1" applyBorder="1" applyAlignment="1">
      <alignment horizontal="right" vertical="center" wrapText="1"/>
    </xf>
    <xf numFmtId="41" fontId="3" fillId="0" borderId="17" xfId="1" applyFont="1" applyBorder="1" applyAlignment="1">
      <alignment horizontal="right" vertical="center" wrapText="1"/>
    </xf>
    <xf numFmtId="9" fontId="4" fillId="2" borderId="19" xfId="2" applyFont="1" applyFill="1" applyBorder="1" applyAlignment="1">
      <alignment horizontal="right" vertical="center" wrapText="1"/>
    </xf>
    <xf numFmtId="0" fontId="13" fillId="0" borderId="16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41" fontId="4" fillId="2" borderId="11" xfId="1" applyFont="1" applyFill="1" applyBorder="1" applyAlignment="1">
      <alignment horizontal="right" vertical="center" wrapText="1"/>
    </xf>
    <xf numFmtId="9" fontId="4" fillId="2" borderId="11" xfId="2" applyFont="1" applyFill="1" applyBorder="1" applyAlignment="1">
      <alignment horizontal="right" vertical="center" wrapText="1"/>
    </xf>
    <xf numFmtId="41" fontId="4" fillId="2" borderId="12" xfId="1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vertical="center"/>
    </xf>
    <xf numFmtId="0" fontId="4" fillId="0" borderId="16" xfId="0" applyFont="1" applyBorder="1" applyAlignment="1">
      <alignment horizontal="left" vertical="center" wrapText="1"/>
    </xf>
    <xf numFmtId="0" fontId="4" fillId="0" borderId="16" xfId="0" applyFont="1" applyBorder="1" applyAlignment="1">
      <alignment vertical="center" wrapText="1"/>
    </xf>
    <xf numFmtId="0" fontId="3" fillId="0" borderId="21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 wrapText="1"/>
    </xf>
    <xf numFmtId="0" fontId="3" fillId="0" borderId="21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horizontal="left" vertical="center" wrapText="1"/>
    </xf>
    <xf numFmtId="41" fontId="4" fillId="0" borderId="21" xfId="1" applyFont="1" applyBorder="1" applyAlignment="1">
      <alignment horizontal="right" vertical="center" wrapText="1"/>
    </xf>
    <xf numFmtId="0" fontId="12" fillId="0" borderId="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right" vertical="center"/>
    </xf>
    <xf numFmtId="0" fontId="13" fillId="0" borderId="14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</cellXfs>
  <cellStyles count="6">
    <cellStyle name="백분율" xfId="2" builtinId="5"/>
    <cellStyle name="백분율 2" xfId="5"/>
    <cellStyle name="쉼표 [0]" xfId="1" builtinId="6"/>
    <cellStyle name="쉼표 [0] 2" xfId="4"/>
    <cellStyle name="표준" xfId="0" builtinId="0"/>
    <cellStyle name="표준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W51"/>
  <sheetViews>
    <sheetView tabSelected="1" view="pageBreakPreview" topLeftCell="F1" zoomScale="55" zoomScaleNormal="85" zoomScaleSheetLayoutView="55" workbookViewId="0">
      <pane ySplit="5" topLeftCell="A6" activePane="bottomLeft" state="frozen"/>
      <selection pane="bottomLeft" activeCell="U19" sqref="U19"/>
    </sheetView>
  </sheetViews>
  <sheetFormatPr defaultRowHeight="16.5" x14ac:dyDescent="0.3"/>
  <cols>
    <col min="1" max="1" width="20.875" customWidth="1"/>
    <col min="2" max="2" width="14" customWidth="1"/>
    <col min="3" max="3" width="14.125" customWidth="1"/>
    <col min="4" max="4" width="11.5" customWidth="1"/>
    <col min="5" max="5" width="32" customWidth="1"/>
    <col min="6" max="6" width="45.25" customWidth="1"/>
    <col min="7" max="7" width="45.125" customWidth="1"/>
    <col min="8" max="8" width="28.25" customWidth="1"/>
    <col min="9" max="9" width="35.625" customWidth="1"/>
    <col min="10" max="10" width="18.125" customWidth="1"/>
    <col min="11" max="15" width="20.625" customWidth="1"/>
    <col min="16" max="16" width="18.75" customWidth="1"/>
    <col min="17" max="17" width="18.625" customWidth="1"/>
    <col min="18" max="18" width="18.75" customWidth="1"/>
    <col min="19" max="21" width="20.625" customWidth="1"/>
  </cols>
  <sheetData>
    <row r="1" spans="1:21" ht="77.25" customHeight="1" x14ac:dyDescent="0.3">
      <c r="A1" s="114" t="s">
        <v>31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</row>
    <row r="2" spans="1:21" ht="36" customHeight="1" thickBot="1" x14ac:dyDescent="0.35">
      <c r="A2" s="2"/>
      <c r="B2" s="2"/>
      <c r="C2" s="2"/>
      <c r="D2" s="2"/>
      <c r="E2" s="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24" t="s">
        <v>10</v>
      </c>
      <c r="U2" s="124"/>
    </row>
    <row r="3" spans="1:21" ht="41.25" customHeight="1" x14ac:dyDescent="0.3">
      <c r="A3" s="118" t="s">
        <v>0</v>
      </c>
      <c r="B3" s="115" t="s">
        <v>26</v>
      </c>
      <c r="C3" s="121" t="s">
        <v>25</v>
      </c>
      <c r="D3" s="121"/>
      <c r="E3" s="121" t="s">
        <v>24</v>
      </c>
      <c r="F3" s="121" t="s">
        <v>8</v>
      </c>
      <c r="G3" s="121" t="s">
        <v>7</v>
      </c>
      <c r="H3" s="121" t="s">
        <v>11</v>
      </c>
      <c r="I3" s="121" t="s">
        <v>9</v>
      </c>
      <c r="J3" s="115" t="s">
        <v>29</v>
      </c>
      <c r="K3" s="121" t="s">
        <v>30</v>
      </c>
      <c r="L3" s="121"/>
      <c r="M3" s="121"/>
      <c r="N3" s="121"/>
      <c r="O3" s="121"/>
      <c r="P3" s="115" t="s">
        <v>27</v>
      </c>
      <c r="Q3" s="115"/>
      <c r="R3" s="115"/>
      <c r="S3" s="121" t="s">
        <v>20</v>
      </c>
      <c r="T3" s="121"/>
      <c r="U3" s="43" t="s">
        <v>21</v>
      </c>
    </row>
    <row r="4" spans="1:21" ht="27.75" customHeight="1" x14ac:dyDescent="0.3">
      <c r="A4" s="119"/>
      <c r="B4" s="116"/>
      <c r="C4" s="116" t="s">
        <v>22</v>
      </c>
      <c r="D4" s="116" t="s">
        <v>23</v>
      </c>
      <c r="E4" s="116"/>
      <c r="F4" s="116"/>
      <c r="G4" s="116"/>
      <c r="H4" s="116"/>
      <c r="I4" s="116"/>
      <c r="J4" s="122"/>
      <c r="K4" s="116" t="s">
        <v>1</v>
      </c>
      <c r="L4" s="116" t="s">
        <v>15</v>
      </c>
      <c r="M4" s="116"/>
      <c r="N4" s="116"/>
      <c r="O4" s="116" t="s">
        <v>16</v>
      </c>
      <c r="P4" s="122" t="s">
        <v>28</v>
      </c>
      <c r="Q4" s="122" t="s">
        <v>15</v>
      </c>
      <c r="R4" s="122" t="s">
        <v>16</v>
      </c>
      <c r="S4" s="116" t="s">
        <v>4</v>
      </c>
      <c r="T4" s="116" t="s">
        <v>6</v>
      </c>
      <c r="U4" s="125" t="s">
        <v>5</v>
      </c>
    </row>
    <row r="5" spans="1:21" ht="27.75" customHeight="1" thickBot="1" x14ac:dyDescent="0.35">
      <c r="A5" s="120"/>
      <c r="B5" s="117"/>
      <c r="C5" s="117"/>
      <c r="D5" s="117"/>
      <c r="E5" s="117"/>
      <c r="F5" s="117"/>
      <c r="G5" s="117"/>
      <c r="H5" s="117"/>
      <c r="I5" s="117"/>
      <c r="J5" s="123"/>
      <c r="K5" s="117"/>
      <c r="L5" s="99" t="s">
        <v>17</v>
      </c>
      <c r="M5" s="99" t="s">
        <v>18</v>
      </c>
      <c r="N5" s="99" t="s">
        <v>19</v>
      </c>
      <c r="O5" s="117"/>
      <c r="P5" s="123"/>
      <c r="Q5" s="123"/>
      <c r="R5" s="123"/>
      <c r="S5" s="117"/>
      <c r="T5" s="117"/>
      <c r="U5" s="126"/>
    </row>
    <row r="6" spans="1:21" ht="57.75" customHeight="1" x14ac:dyDescent="0.3">
      <c r="A6" s="81" t="s">
        <v>1</v>
      </c>
      <c r="B6" s="82"/>
      <c r="C6" s="82"/>
      <c r="D6" s="82"/>
      <c r="E6" s="82"/>
      <c r="F6" s="83" t="str">
        <f>SUBTOTAL(103,F7:F51)&amp;"건"</f>
        <v>35건</v>
      </c>
      <c r="G6" s="82"/>
      <c r="H6" s="83"/>
      <c r="I6" s="83"/>
      <c r="J6" s="84">
        <f>SUBTOTAL(9,J7)</f>
        <v>0</v>
      </c>
      <c r="K6" s="84">
        <f>SUBTOTAL(9,K7:K51)</f>
        <v>6776736</v>
      </c>
      <c r="L6" s="84">
        <f>SUBTOTAL(9,L7:L72)</f>
        <v>5667866</v>
      </c>
      <c r="M6" s="84">
        <f>SUBTOTAL(9,M7:M72)</f>
        <v>2205500</v>
      </c>
      <c r="N6" s="84">
        <f>SUBTOTAL(9,N7:N72)</f>
        <v>3462366</v>
      </c>
      <c r="O6" s="84">
        <f>SUBTOTAL(9,O7:O72)</f>
        <v>1108870</v>
      </c>
      <c r="P6" s="85">
        <f>Q6+R6</f>
        <v>1</v>
      </c>
      <c r="Q6" s="85">
        <f>L6/K6</f>
        <v>0.8363710789382971</v>
      </c>
      <c r="R6" s="85">
        <f t="shared" ref="R6" si="0">O6/K6</f>
        <v>0.16362892106170285</v>
      </c>
      <c r="S6" s="84">
        <f>SUBTOTAL(9,S7:S51)</f>
        <v>3462366</v>
      </c>
      <c r="T6" s="84">
        <f>SUBTOTAL(9,T7:T51)</f>
        <v>3462366</v>
      </c>
      <c r="U6" s="86">
        <f>SUBTOTAL(9,U7:U51)</f>
        <v>3462366</v>
      </c>
    </row>
    <row r="7" spans="1:21" ht="63" customHeight="1" x14ac:dyDescent="0.3">
      <c r="A7" s="44" t="s">
        <v>139</v>
      </c>
      <c r="B7" s="7"/>
      <c r="C7" s="7"/>
      <c r="D7" s="7"/>
      <c r="E7" s="7"/>
      <c r="F7" s="6" t="str">
        <f>SUBTOTAL(103,F8)&amp;"건"</f>
        <v>1건</v>
      </c>
      <c r="G7" s="7"/>
      <c r="H7" s="6"/>
      <c r="I7" s="6"/>
      <c r="J7" s="8">
        <f>SUBTOTAL(9,J8)</f>
        <v>0</v>
      </c>
      <c r="K7" s="8">
        <f t="shared" ref="K7:O9" si="1">SUBTOTAL(9,K8)</f>
        <v>830000</v>
      </c>
      <c r="L7" s="8">
        <f t="shared" si="1"/>
        <v>830000</v>
      </c>
      <c r="M7" s="8">
        <f t="shared" si="1"/>
        <v>800000</v>
      </c>
      <c r="N7" s="8">
        <f t="shared" si="1"/>
        <v>30000</v>
      </c>
      <c r="O7" s="8">
        <f t="shared" si="1"/>
        <v>0</v>
      </c>
      <c r="P7" s="9">
        <f>Q7+R7</f>
        <v>1</v>
      </c>
      <c r="Q7" s="9">
        <f t="shared" ref="Q7:Q8" si="2">L7/K7</f>
        <v>1</v>
      </c>
      <c r="R7" s="9">
        <f t="shared" ref="R7:R8" si="3">O7/K7</f>
        <v>0</v>
      </c>
      <c r="S7" s="8">
        <f>SUBTOTAL(9,S8)</f>
        <v>30000</v>
      </c>
      <c r="T7" s="8">
        <f>SUBTOTAL(9,T8)</f>
        <v>30000</v>
      </c>
      <c r="U7" s="45">
        <f>SUBTOTAL(9,U8)</f>
        <v>30000</v>
      </c>
    </row>
    <row r="8" spans="1:21" ht="92.25" customHeight="1" x14ac:dyDescent="0.3">
      <c r="A8" s="46" t="s">
        <v>140</v>
      </c>
      <c r="B8" s="30" t="s">
        <v>54</v>
      </c>
      <c r="C8" s="30" t="s">
        <v>44</v>
      </c>
      <c r="D8" s="31" t="s">
        <v>187</v>
      </c>
      <c r="E8" s="32" t="s">
        <v>168</v>
      </c>
      <c r="F8" s="10" t="s">
        <v>194</v>
      </c>
      <c r="G8" s="10" t="s">
        <v>141</v>
      </c>
      <c r="H8" s="10" t="s">
        <v>45</v>
      </c>
      <c r="I8" s="10" t="s">
        <v>165</v>
      </c>
      <c r="J8" s="12"/>
      <c r="K8" s="12">
        <f>L8+O8</f>
        <v>830000</v>
      </c>
      <c r="L8" s="12">
        <v>830000</v>
      </c>
      <c r="M8" s="12">
        <v>800000</v>
      </c>
      <c r="N8" s="13">
        <v>30000</v>
      </c>
      <c r="O8" s="12"/>
      <c r="P8" s="14">
        <f>Q8+R8</f>
        <v>1</v>
      </c>
      <c r="Q8" s="14">
        <f t="shared" si="2"/>
        <v>1</v>
      </c>
      <c r="R8" s="14">
        <f t="shared" si="3"/>
        <v>0</v>
      </c>
      <c r="S8" s="12">
        <f>N8</f>
        <v>30000</v>
      </c>
      <c r="T8" s="12">
        <f>S8</f>
        <v>30000</v>
      </c>
      <c r="U8" s="47">
        <f>T8</f>
        <v>30000</v>
      </c>
    </row>
    <row r="9" spans="1:21" ht="63" customHeight="1" x14ac:dyDescent="0.3">
      <c r="A9" s="44" t="s">
        <v>115</v>
      </c>
      <c r="B9" s="7"/>
      <c r="C9" s="7"/>
      <c r="D9" s="7"/>
      <c r="E9" s="7"/>
      <c r="F9" s="6" t="str">
        <f>SUBTOTAL(103,F10)&amp;"건"</f>
        <v>1건</v>
      </c>
      <c r="G9" s="7"/>
      <c r="H9" s="6"/>
      <c r="I9" s="6"/>
      <c r="J9" s="8">
        <f>SUBTOTAL(9,J10)</f>
        <v>0</v>
      </c>
      <c r="K9" s="8">
        <f t="shared" si="1"/>
        <v>20000</v>
      </c>
      <c r="L9" s="8">
        <f t="shared" si="1"/>
        <v>20000</v>
      </c>
      <c r="M9" s="8">
        <f t="shared" si="1"/>
        <v>0</v>
      </c>
      <c r="N9" s="8">
        <f t="shared" si="1"/>
        <v>20000</v>
      </c>
      <c r="O9" s="8">
        <f t="shared" si="1"/>
        <v>0</v>
      </c>
      <c r="P9" s="9">
        <f>Q9+R9</f>
        <v>1</v>
      </c>
      <c r="Q9" s="9">
        <f t="shared" ref="Q9" si="4">L9/K9</f>
        <v>1</v>
      </c>
      <c r="R9" s="9">
        <f t="shared" ref="R9" si="5">O9/K9</f>
        <v>0</v>
      </c>
      <c r="S9" s="8">
        <f>SUBTOTAL(9,S10)</f>
        <v>20000</v>
      </c>
      <c r="T9" s="8">
        <f t="shared" ref="T9:U9" si="6">SUBTOTAL(9,T10)</f>
        <v>20000</v>
      </c>
      <c r="U9" s="45">
        <f t="shared" si="6"/>
        <v>20000</v>
      </c>
    </row>
    <row r="10" spans="1:21" ht="141" customHeight="1" x14ac:dyDescent="0.3">
      <c r="A10" s="46" t="s">
        <v>116</v>
      </c>
      <c r="B10" s="30" t="s">
        <v>117</v>
      </c>
      <c r="C10" s="30" t="s">
        <v>118</v>
      </c>
      <c r="D10" s="31" t="s">
        <v>187</v>
      </c>
      <c r="E10" s="32" t="s">
        <v>169</v>
      </c>
      <c r="F10" s="10" t="s">
        <v>188</v>
      </c>
      <c r="G10" s="10" t="s">
        <v>119</v>
      </c>
      <c r="H10" s="10" t="s">
        <v>120</v>
      </c>
      <c r="I10" s="10" t="s">
        <v>166</v>
      </c>
      <c r="J10" s="12"/>
      <c r="K10" s="12">
        <f>L10+O10</f>
        <v>20000</v>
      </c>
      <c r="L10" s="12">
        <v>20000</v>
      </c>
      <c r="M10" s="12"/>
      <c r="N10" s="13">
        <f>L10-M10</f>
        <v>20000</v>
      </c>
      <c r="O10" s="12"/>
      <c r="P10" s="14">
        <f>Q10+R10</f>
        <v>1</v>
      </c>
      <c r="Q10" s="14">
        <f t="shared" ref="Q10" si="7">L10/K10</f>
        <v>1</v>
      </c>
      <c r="R10" s="14">
        <f t="shared" ref="R10" si="8">O10/K10</f>
        <v>0</v>
      </c>
      <c r="S10" s="12">
        <f>N10</f>
        <v>20000</v>
      </c>
      <c r="T10" s="12">
        <f>S10</f>
        <v>20000</v>
      </c>
      <c r="U10" s="47">
        <f>T10</f>
        <v>20000</v>
      </c>
    </row>
    <row r="11" spans="1:21" ht="63" customHeight="1" x14ac:dyDescent="0.3">
      <c r="A11" s="48" t="s">
        <v>94</v>
      </c>
      <c r="B11" s="7"/>
      <c r="C11" s="7"/>
      <c r="D11" s="7"/>
      <c r="E11" s="7"/>
      <c r="F11" s="6" t="str">
        <f>SUBTOTAL(103,F12:F16)&amp;"건"</f>
        <v>5건</v>
      </c>
      <c r="G11" s="7"/>
      <c r="H11" s="6"/>
      <c r="I11" s="6"/>
      <c r="J11" s="8">
        <f t="shared" ref="J11:O11" si="9">SUBTOTAL(9,J12:J16)</f>
        <v>627000</v>
      </c>
      <c r="K11" s="8">
        <f t="shared" si="9"/>
        <v>575000</v>
      </c>
      <c r="L11" s="8">
        <f t="shared" si="9"/>
        <v>507000</v>
      </c>
      <c r="M11" s="8">
        <f t="shared" si="9"/>
        <v>0</v>
      </c>
      <c r="N11" s="8">
        <f t="shared" si="9"/>
        <v>507000</v>
      </c>
      <c r="O11" s="8">
        <f t="shared" si="9"/>
        <v>68000</v>
      </c>
      <c r="P11" s="9">
        <v>1</v>
      </c>
      <c r="Q11" s="9">
        <f>L11/K11</f>
        <v>0.88173913043478258</v>
      </c>
      <c r="R11" s="9">
        <f>O11/K11</f>
        <v>0.11826086956521739</v>
      </c>
      <c r="S11" s="8">
        <f>SUBTOTAL(9,S12:S16)</f>
        <v>507000</v>
      </c>
      <c r="T11" s="8">
        <f>SUBTOTAL(9,T12:T16)</f>
        <v>507000</v>
      </c>
      <c r="U11" s="45">
        <f>SUBTOTAL(9,U12:U16)</f>
        <v>507000</v>
      </c>
    </row>
    <row r="12" spans="1:21" ht="129" customHeight="1" x14ac:dyDescent="0.3">
      <c r="A12" s="49" t="s">
        <v>95</v>
      </c>
      <c r="B12" s="33" t="s">
        <v>96</v>
      </c>
      <c r="C12" s="33" t="s">
        <v>39</v>
      </c>
      <c r="D12" s="33" t="s">
        <v>97</v>
      </c>
      <c r="E12" s="40" t="s">
        <v>167</v>
      </c>
      <c r="F12" s="15" t="s">
        <v>98</v>
      </c>
      <c r="G12" s="15" t="s">
        <v>99</v>
      </c>
      <c r="H12" s="15" t="s">
        <v>37</v>
      </c>
      <c r="I12" s="15" t="s">
        <v>195</v>
      </c>
      <c r="J12" s="16">
        <v>100000</v>
      </c>
      <c r="K12" s="17">
        <f>L12+O12</f>
        <v>240000</v>
      </c>
      <c r="L12" s="16">
        <v>240000</v>
      </c>
      <c r="M12" s="16"/>
      <c r="N12" s="17">
        <v>240000</v>
      </c>
      <c r="O12" s="16"/>
      <c r="P12" s="18">
        <v>1</v>
      </c>
      <c r="Q12" s="18">
        <f>L12/K12</f>
        <v>1</v>
      </c>
      <c r="R12" s="18">
        <f>O12/K12</f>
        <v>0</v>
      </c>
      <c r="S12" s="16">
        <v>240000</v>
      </c>
      <c r="T12" s="16">
        <f>S12</f>
        <v>240000</v>
      </c>
      <c r="U12" s="50">
        <f>T12</f>
        <v>240000</v>
      </c>
    </row>
    <row r="13" spans="1:21" ht="111" customHeight="1" x14ac:dyDescent="0.3">
      <c r="A13" s="46" t="s">
        <v>95</v>
      </c>
      <c r="B13" s="30" t="s">
        <v>100</v>
      </c>
      <c r="C13" s="30" t="s">
        <v>39</v>
      </c>
      <c r="D13" s="30" t="s">
        <v>97</v>
      </c>
      <c r="E13" s="34" t="s">
        <v>170</v>
      </c>
      <c r="F13" s="10" t="s">
        <v>101</v>
      </c>
      <c r="G13" s="10" t="s">
        <v>102</v>
      </c>
      <c r="H13" s="10" t="s">
        <v>37</v>
      </c>
      <c r="I13" s="10" t="s">
        <v>182</v>
      </c>
      <c r="J13" s="12">
        <v>363000</v>
      </c>
      <c r="K13" s="17">
        <f t="shared" ref="K13:K16" si="10">L13+O13</f>
        <v>50000</v>
      </c>
      <c r="L13" s="12">
        <v>50000</v>
      </c>
      <c r="M13" s="12"/>
      <c r="N13" s="13">
        <v>50000</v>
      </c>
      <c r="O13" s="12"/>
      <c r="P13" s="18">
        <v>1</v>
      </c>
      <c r="Q13" s="18">
        <f t="shared" ref="Q13:Q17" si="11">L13/K13</f>
        <v>1</v>
      </c>
      <c r="R13" s="18">
        <f t="shared" ref="R13:R17" si="12">O13/K13</f>
        <v>0</v>
      </c>
      <c r="S13" s="12">
        <v>50000</v>
      </c>
      <c r="T13" s="16">
        <f t="shared" ref="T13:T16" si="13">S13</f>
        <v>50000</v>
      </c>
      <c r="U13" s="50">
        <f t="shared" ref="U13:U16" si="14">T13</f>
        <v>50000</v>
      </c>
    </row>
    <row r="14" spans="1:21" ht="129" customHeight="1" x14ac:dyDescent="0.3">
      <c r="A14" s="49" t="s">
        <v>95</v>
      </c>
      <c r="B14" s="33" t="s">
        <v>54</v>
      </c>
      <c r="C14" s="33" t="s">
        <v>39</v>
      </c>
      <c r="D14" s="33" t="s">
        <v>103</v>
      </c>
      <c r="E14" s="40" t="s">
        <v>174</v>
      </c>
      <c r="F14" s="15" t="s">
        <v>104</v>
      </c>
      <c r="G14" s="15" t="s">
        <v>105</v>
      </c>
      <c r="H14" s="15" t="s">
        <v>37</v>
      </c>
      <c r="I14" s="15" t="s">
        <v>183</v>
      </c>
      <c r="J14" s="16">
        <v>80000</v>
      </c>
      <c r="K14" s="17">
        <f t="shared" si="10"/>
        <v>100000</v>
      </c>
      <c r="L14" s="16">
        <v>80000</v>
      </c>
      <c r="M14" s="16"/>
      <c r="N14" s="17">
        <v>80000</v>
      </c>
      <c r="O14" s="16">
        <v>20000</v>
      </c>
      <c r="P14" s="18">
        <v>1</v>
      </c>
      <c r="Q14" s="18">
        <f t="shared" si="11"/>
        <v>0.8</v>
      </c>
      <c r="R14" s="18">
        <f t="shared" si="12"/>
        <v>0.2</v>
      </c>
      <c r="S14" s="16">
        <v>80000</v>
      </c>
      <c r="T14" s="16">
        <f t="shared" si="13"/>
        <v>80000</v>
      </c>
      <c r="U14" s="50">
        <f t="shared" si="14"/>
        <v>80000</v>
      </c>
    </row>
    <row r="15" spans="1:21" ht="129" customHeight="1" x14ac:dyDescent="0.3">
      <c r="A15" s="46" t="s">
        <v>106</v>
      </c>
      <c r="B15" s="30" t="s">
        <v>107</v>
      </c>
      <c r="C15" s="30" t="s">
        <v>44</v>
      </c>
      <c r="D15" s="30" t="s">
        <v>108</v>
      </c>
      <c r="E15" s="34" t="s">
        <v>171</v>
      </c>
      <c r="F15" s="10" t="s">
        <v>173</v>
      </c>
      <c r="G15" s="10" t="s">
        <v>109</v>
      </c>
      <c r="H15" s="10" t="s">
        <v>45</v>
      </c>
      <c r="I15" s="10" t="s">
        <v>196</v>
      </c>
      <c r="J15" s="12"/>
      <c r="K15" s="17">
        <f t="shared" si="10"/>
        <v>65000</v>
      </c>
      <c r="L15" s="12">
        <v>65000</v>
      </c>
      <c r="M15" s="12"/>
      <c r="N15" s="13">
        <f>L15-M15</f>
        <v>65000</v>
      </c>
      <c r="O15" s="12"/>
      <c r="P15" s="18">
        <v>1</v>
      </c>
      <c r="Q15" s="18">
        <f t="shared" si="11"/>
        <v>1</v>
      </c>
      <c r="R15" s="18">
        <f t="shared" si="12"/>
        <v>0</v>
      </c>
      <c r="S15" s="12">
        <f>L15</f>
        <v>65000</v>
      </c>
      <c r="T15" s="16">
        <f t="shared" si="13"/>
        <v>65000</v>
      </c>
      <c r="U15" s="50">
        <f>T15</f>
        <v>65000</v>
      </c>
    </row>
    <row r="16" spans="1:21" ht="240.75" customHeight="1" x14ac:dyDescent="0.3">
      <c r="A16" s="46" t="s">
        <v>95</v>
      </c>
      <c r="B16" s="30" t="s">
        <v>100</v>
      </c>
      <c r="C16" s="30" t="s">
        <v>39</v>
      </c>
      <c r="D16" s="30" t="s">
        <v>110</v>
      </c>
      <c r="E16" s="34" t="s">
        <v>172</v>
      </c>
      <c r="F16" s="10" t="s">
        <v>111</v>
      </c>
      <c r="G16" s="10" t="s">
        <v>112</v>
      </c>
      <c r="H16" s="10" t="s">
        <v>37</v>
      </c>
      <c r="I16" s="10" t="s">
        <v>216</v>
      </c>
      <c r="J16" s="12">
        <v>84000</v>
      </c>
      <c r="K16" s="17">
        <f t="shared" si="10"/>
        <v>120000</v>
      </c>
      <c r="L16" s="12">
        <v>72000</v>
      </c>
      <c r="M16" s="12"/>
      <c r="N16" s="13">
        <v>72000</v>
      </c>
      <c r="O16" s="12">
        <v>48000</v>
      </c>
      <c r="P16" s="18">
        <v>1</v>
      </c>
      <c r="Q16" s="18">
        <f t="shared" si="11"/>
        <v>0.6</v>
      </c>
      <c r="R16" s="18">
        <f t="shared" si="12"/>
        <v>0.4</v>
      </c>
      <c r="S16" s="12">
        <v>72000</v>
      </c>
      <c r="T16" s="16">
        <f t="shared" si="13"/>
        <v>72000</v>
      </c>
      <c r="U16" s="50">
        <f t="shared" si="14"/>
        <v>72000</v>
      </c>
    </row>
    <row r="17" spans="1:23" ht="63" customHeight="1" x14ac:dyDescent="0.3">
      <c r="A17" s="48" t="s">
        <v>78</v>
      </c>
      <c r="B17" s="7"/>
      <c r="C17" s="7"/>
      <c r="D17" s="7"/>
      <c r="E17" s="41"/>
      <c r="F17" s="6" t="str">
        <f>SUBTOTAL(103,F18)&amp;"건"</f>
        <v>1건</v>
      </c>
      <c r="G17" s="7"/>
      <c r="H17" s="6"/>
      <c r="I17" s="6"/>
      <c r="J17" s="8">
        <f>SUBTOTAL(9,J18)</f>
        <v>21000</v>
      </c>
      <c r="K17" s="8">
        <f t="shared" ref="K17:O17" si="15">SUBTOTAL(9,K18)</f>
        <v>42000</v>
      </c>
      <c r="L17" s="8">
        <f t="shared" si="15"/>
        <v>42000</v>
      </c>
      <c r="M17" s="8">
        <f t="shared" si="15"/>
        <v>21000</v>
      </c>
      <c r="N17" s="8">
        <f t="shared" si="15"/>
        <v>21000</v>
      </c>
      <c r="O17" s="8">
        <f t="shared" si="15"/>
        <v>0</v>
      </c>
      <c r="P17" s="9">
        <f t="shared" ref="P17" si="16">Q17+R17</f>
        <v>1</v>
      </c>
      <c r="Q17" s="9">
        <f t="shared" si="11"/>
        <v>1</v>
      </c>
      <c r="R17" s="9">
        <f t="shared" si="12"/>
        <v>0</v>
      </c>
      <c r="S17" s="8">
        <f>SUBTOTAL(9,S18)</f>
        <v>21000</v>
      </c>
      <c r="T17" s="8">
        <f t="shared" ref="T17:U17" si="17">SUBTOTAL(9,T18)</f>
        <v>21000</v>
      </c>
      <c r="U17" s="45">
        <f t="shared" si="17"/>
        <v>21000</v>
      </c>
    </row>
    <row r="18" spans="1:23" ht="150.75" customHeight="1" x14ac:dyDescent="0.3">
      <c r="A18" s="46" t="s">
        <v>72</v>
      </c>
      <c r="B18" s="30" t="s">
        <v>73</v>
      </c>
      <c r="C18" s="30" t="s">
        <v>74</v>
      </c>
      <c r="D18" s="30"/>
      <c r="E18" s="31"/>
      <c r="F18" s="10" t="s">
        <v>75</v>
      </c>
      <c r="G18" s="19"/>
      <c r="H18" s="10" t="s">
        <v>76</v>
      </c>
      <c r="I18" s="20" t="s">
        <v>77</v>
      </c>
      <c r="J18" s="12">
        <v>21000</v>
      </c>
      <c r="K18" s="13">
        <f t="shared" ref="K18:K34" si="18">L18+O18</f>
        <v>42000</v>
      </c>
      <c r="L18" s="12">
        <v>42000</v>
      </c>
      <c r="M18" s="12">
        <v>21000</v>
      </c>
      <c r="N18" s="13">
        <f t="shared" ref="N18" si="19">L18-M18</f>
        <v>21000</v>
      </c>
      <c r="O18" s="12"/>
      <c r="P18" s="14">
        <f t="shared" ref="P18" si="20">Q18+R18</f>
        <v>1</v>
      </c>
      <c r="Q18" s="14">
        <f t="shared" ref="Q18" si="21">L18/K18</f>
        <v>1</v>
      </c>
      <c r="R18" s="14">
        <f t="shared" ref="R18" si="22">O18/K18</f>
        <v>0</v>
      </c>
      <c r="S18" s="12">
        <f>N18</f>
        <v>21000</v>
      </c>
      <c r="T18" s="12">
        <f t="shared" ref="T18" si="23">S18</f>
        <v>21000</v>
      </c>
      <c r="U18" s="47">
        <f>T18</f>
        <v>21000</v>
      </c>
    </row>
    <row r="19" spans="1:23" ht="63" customHeight="1" x14ac:dyDescent="0.3">
      <c r="A19" s="44" t="s">
        <v>142</v>
      </c>
      <c r="B19" s="7"/>
      <c r="C19" s="7"/>
      <c r="D19" s="7"/>
      <c r="E19" s="41"/>
      <c r="F19" s="6" t="str">
        <f>SUBTOTAL(103,F20:F34)&amp;"건"</f>
        <v>15건</v>
      </c>
      <c r="G19" s="7"/>
      <c r="H19" s="6"/>
      <c r="I19" s="6"/>
      <c r="J19" s="8">
        <f t="shared" ref="J19:O19" si="24">SUBTOTAL(9,J20:J34)</f>
        <v>643765</v>
      </c>
      <c r="K19" s="8">
        <f t="shared" si="24"/>
        <v>2471672</v>
      </c>
      <c r="L19" s="8">
        <f t="shared" si="24"/>
        <v>1503622</v>
      </c>
      <c r="M19" s="8">
        <f t="shared" si="24"/>
        <v>417500</v>
      </c>
      <c r="N19" s="8">
        <f t="shared" si="24"/>
        <v>1086122</v>
      </c>
      <c r="O19" s="8">
        <f t="shared" si="24"/>
        <v>968050</v>
      </c>
      <c r="P19" s="21">
        <f>Q19+R19</f>
        <v>1</v>
      </c>
      <c r="Q19" s="9">
        <f>L19/K19</f>
        <v>0.60834204538466274</v>
      </c>
      <c r="R19" s="9">
        <f>O19/K19</f>
        <v>0.39165795461533731</v>
      </c>
      <c r="S19" s="8">
        <f>SUBTOTAL(9,S20:S34)</f>
        <v>1086122</v>
      </c>
      <c r="T19" s="8">
        <f>SUBTOTAL(9,T20:T34)</f>
        <v>1086122</v>
      </c>
      <c r="U19" s="45">
        <f>SUBTOTAL(9,U20:U34)</f>
        <v>1086122</v>
      </c>
    </row>
    <row r="20" spans="1:23" ht="151.5" customHeight="1" thickBot="1" x14ac:dyDescent="0.35">
      <c r="A20" s="52" t="s">
        <v>33</v>
      </c>
      <c r="B20" s="53" t="s">
        <v>34</v>
      </c>
      <c r="C20" s="53" t="s">
        <v>39</v>
      </c>
      <c r="D20" s="70" t="s">
        <v>143</v>
      </c>
      <c r="E20" s="55" t="s">
        <v>175</v>
      </c>
      <c r="F20" s="71" t="s">
        <v>46</v>
      </c>
      <c r="G20" s="56" t="s">
        <v>47</v>
      </c>
      <c r="H20" s="56" t="s">
        <v>217</v>
      </c>
      <c r="I20" s="56" t="s">
        <v>180</v>
      </c>
      <c r="J20" s="72"/>
      <c r="K20" s="73">
        <f t="shared" si="18"/>
        <v>150000</v>
      </c>
      <c r="L20" s="72">
        <v>120000</v>
      </c>
      <c r="M20" s="72"/>
      <c r="N20" s="73">
        <v>120000</v>
      </c>
      <c r="O20" s="72">
        <v>30000</v>
      </c>
      <c r="P20" s="74">
        <v>1</v>
      </c>
      <c r="Q20" s="74">
        <v>0.8</v>
      </c>
      <c r="R20" s="74">
        <v>0.2</v>
      </c>
      <c r="S20" s="72">
        <f>N20</f>
        <v>120000</v>
      </c>
      <c r="T20" s="72">
        <f>S20</f>
        <v>120000</v>
      </c>
      <c r="U20" s="75">
        <f>T20</f>
        <v>120000</v>
      </c>
    </row>
    <row r="21" spans="1:23" ht="118.5" customHeight="1" x14ac:dyDescent="0.3">
      <c r="A21" s="60" t="s">
        <v>33</v>
      </c>
      <c r="B21" s="61" t="s">
        <v>34</v>
      </c>
      <c r="C21" s="61" t="s">
        <v>39</v>
      </c>
      <c r="D21" s="62" t="s">
        <v>144</v>
      </c>
      <c r="E21" s="63" t="s">
        <v>176</v>
      </c>
      <c r="F21" s="64" t="s">
        <v>48</v>
      </c>
      <c r="G21" s="65" t="s">
        <v>193</v>
      </c>
      <c r="H21" s="65" t="s">
        <v>49</v>
      </c>
      <c r="I21" s="65" t="s">
        <v>184</v>
      </c>
      <c r="J21" s="66">
        <v>5000</v>
      </c>
      <c r="K21" s="67">
        <f t="shared" si="18"/>
        <v>7800</v>
      </c>
      <c r="L21" s="66">
        <v>7000</v>
      </c>
      <c r="M21" s="66">
        <v>5000</v>
      </c>
      <c r="N21" s="67">
        <v>2000</v>
      </c>
      <c r="O21" s="66">
        <v>800</v>
      </c>
      <c r="P21" s="68">
        <v>1</v>
      </c>
      <c r="Q21" s="68">
        <v>0.89743589743589747</v>
      </c>
      <c r="R21" s="68">
        <v>0.10256410256410256</v>
      </c>
      <c r="S21" s="66">
        <f t="shared" ref="S21:S34" si="25">N21</f>
        <v>2000</v>
      </c>
      <c r="T21" s="66">
        <f t="shared" ref="T21:T34" si="26">S21</f>
        <v>2000</v>
      </c>
      <c r="U21" s="69">
        <f>T21</f>
        <v>2000</v>
      </c>
    </row>
    <row r="22" spans="1:23" ht="71.25" customHeight="1" x14ac:dyDescent="0.3">
      <c r="A22" s="46" t="s">
        <v>145</v>
      </c>
      <c r="B22" s="30" t="s">
        <v>146</v>
      </c>
      <c r="C22" s="30" t="s">
        <v>39</v>
      </c>
      <c r="D22" s="35" t="s">
        <v>191</v>
      </c>
      <c r="E22" s="38" t="s">
        <v>176</v>
      </c>
      <c r="F22" s="22" t="s">
        <v>148</v>
      </c>
      <c r="G22" s="23" t="s">
        <v>189</v>
      </c>
      <c r="H22" s="24" t="s">
        <v>149</v>
      </c>
      <c r="I22" s="24" t="s">
        <v>190</v>
      </c>
      <c r="J22" s="25"/>
      <c r="K22" s="26">
        <f t="shared" si="18"/>
        <v>84360</v>
      </c>
      <c r="L22" s="25">
        <v>84360</v>
      </c>
      <c r="M22" s="25"/>
      <c r="N22" s="26">
        <f t="shared" ref="N22" si="27">L22-M22</f>
        <v>84360</v>
      </c>
      <c r="O22" s="25"/>
      <c r="P22" s="27">
        <v>1</v>
      </c>
      <c r="Q22" s="27">
        <v>0.8</v>
      </c>
      <c r="R22" s="27">
        <v>0.2</v>
      </c>
      <c r="S22" s="25">
        <f t="shared" si="25"/>
        <v>84360</v>
      </c>
      <c r="T22" s="25">
        <f t="shared" si="26"/>
        <v>84360</v>
      </c>
      <c r="U22" s="69">
        <f t="shared" ref="U22:U34" si="28">T22</f>
        <v>84360</v>
      </c>
      <c r="W22" s="5"/>
    </row>
    <row r="23" spans="1:23" ht="71.25" customHeight="1" x14ac:dyDescent="0.3">
      <c r="A23" s="51" t="s">
        <v>33</v>
      </c>
      <c r="B23" s="35" t="s">
        <v>34</v>
      </c>
      <c r="C23" s="35" t="s">
        <v>35</v>
      </c>
      <c r="D23" s="35"/>
      <c r="E23" s="37"/>
      <c r="F23" s="24" t="s">
        <v>36</v>
      </c>
      <c r="G23" s="23"/>
      <c r="H23" s="24" t="s">
        <v>37</v>
      </c>
      <c r="I23" s="24" t="s">
        <v>152</v>
      </c>
      <c r="J23" s="25"/>
      <c r="K23" s="26">
        <f t="shared" si="18"/>
        <v>122012</v>
      </c>
      <c r="L23" s="25">
        <v>122012</v>
      </c>
      <c r="M23" s="25"/>
      <c r="N23" s="26">
        <v>122012</v>
      </c>
      <c r="O23" s="25"/>
      <c r="P23" s="27">
        <v>1</v>
      </c>
      <c r="Q23" s="27">
        <v>1</v>
      </c>
      <c r="R23" s="27">
        <v>0</v>
      </c>
      <c r="S23" s="25">
        <f t="shared" si="25"/>
        <v>122012</v>
      </c>
      <c r="T23" s="25">
        <f t="shared" si="26"/>
        <v>122012</v>
      </c>
      <c r="U23" s="69">
        <f t="shared" si="28"/>
        <v>122012</v>
      </c>
    </row>
    <row r="24" spans="1:23" ht="71.25" customHeight="1" x14ac:dyDescent="0.3">
      <c r="A24" s="46" t="s">
        <v>33</v>
      </c>
      <c r="B24" s="30" t="s">
        <v>34</v>
      </c>
      <c r="C24" s="30" t="s">
        <v>35</v>
      </c>
      <c r="D24" s="35"/>
      <c r="E24" s="38"/>
      <c r="F24" s="24" t="s">
        <v>38</v>
      </c>
      <c r="G24" s="23"/>
      <c r="H24" s="24" t="s">
        <v>37</v>
      </c>
      <c r="I24" s="24" t="s">
        <v>218</v>
      </c>
      <c r="J24" s="25"/>
      <c r="K24" s="26">
        <f t="shared" si="18"/>
        <v>60000</v>
      </c>
      <c r="L24" s="25">
        <v>30000</v>
      </c>
      <c r="M24" s="25"/>
      <c r="N24" s="26">
        <v>30000</v>
      </c>
      <c r="O24" s="25">
        <v>30000</v>
      </c>
      <c r="P24" s="27">
        <v>1</v>
      </c>
      <c r="Q24" s="27">
        <v>0.5</v>
      </c>
      <c r="R24" s="27">
        <v>0.5</v>
      </c>
      <c r="S24" s="25">
        <f t="shared" si="25"/>
        <v>30000</v>
      </c>
      <c r="T24" s="25">
        <f t="shared" si="26"/>
        <v>30000</v>
      </c>
      <c r="U24" s="69">
        <f t="shared" si="28"/>
        <v>30000</v>
      </c>
    </row>
    <row r="25" spans="1:23" ht="126.75" customHeight="1" x14ac:dyDescent="0.3">
      <c r="A25" s="46" t="s">
        <v>33</v>
      </c>
      <c r="B25" s="30" t="s">
        <v>34</v>
      </c>
      <c r="C25" s="30" t="s">
        <v>39</v>
      </c>
      <c r="D25" s="35" t="s">
        <v>144</v>
      </c>
      <c r="E25" s="38" t="s">
        <v>170</v>
      </c>
      <c r="F25" s="24" t="s">
        <v>40</v>
      </c>
      <c r="G25" s="24" t="s">
        <v>192</v>
      </c>
      <c r="H25" s="24" t="s">
        <v>37</v>
      </c>
      <c r="I25" s="24" t="s">
        <v>41</v>
      </c>
      <c r="J25" s="25">
        <v>365865</v>
      </c>
      <c r="K25" s="26">
        <f t="shared" si="18"/>
        <v>800000</v>
      </c>
      <c r="L25" s="25">
        <v>400000</v>
      </c>
      <c r="M25" s="25">
        <v>300000</v>
      </c>
      <c r="N25" s="26">
        <v>100000</v>
      </c>
      <c r="O25" s="25">
        <v>400000</v>
      </c>
      <c r="P25" s="27">
        <v>1</v>
      </c>
      <c r="Q25" s="27">
        <v>0.5</v>
      </c>
      <c r="R25" s="27">
        <v>0.5</v>
      </c>
      <c r="S25" s="25">
        <f t="shared" si="25"/>
        <v>100000</v>
      </c>
      <c r="T25" s="25">
        <f t="shared" si="26"/>
        <v>100000</v>
      </c>
      <c r="U25" s="69">
        <f t="shared" si="28"/>
        <v>100000</v>
      </c>
    </row>
    <row r="26" spans="1:23" ht="84.75" customHeight="1" x14ac:dyDescent="0.3">
      <c r="A26" s="46" t="s">
        <v>33</v>
      </c>
      <c r="B26" s="30" t="s">
        <v>34</v>
      </c>
      <c r="C26" s="30" t="s">
        <v>35</v>
      </c>
      <c r="D26" s="35"/>
      <c r="E26" s="36"/>
      <c r="F26" s="24" t="s">
        <v>42</v>
      </c>
      <c r="G26" s="28"/>
      <c r="H26" s="24" t="s">
        <v>37</v>
      </c>
      <c r="I26" s="24" t="s">
        <v>153</v>
      </c>
      <c r="J26" s="25">
        <v>67500</v>
      </c>
      <c r="K26" s="26">
        <f t="shared" si="18"/>
        <v>62500</v>
      </c>
      <c r="L26" s="25">
        <v>31250</v>
      </c>
      <c r="M26" s="25"/>
      <c r="N26" s="26">
        <v>31250</v>
      </c>
      <c r="O26" s="25">
        <v>31250</v>
      </c>
      <c r="P26" s="27">
        <v>1</v>
      </c>
      <c r="Q26" s="27">
        <v>0.5</v>
      </c>
      <c r="R26" s="27">
        <v>0.5</v>
      </c>
      <c r="S26" s="25">
        <f t="shared" si="25"/>
        <v>31250</v>
      </c>
      <c r="T26" s="25">
        <f t="shared" si="26"/>
        <v>31250</v>
      </c>
      <c r="U26" s="69">
        <f>T26</f>
        <v>31250</v>
      </c>
    </row>
    <row r="27" spans="1:23" ht="105" customHeight="1" x14ac:dyDescent="0.3">
      <c r="A27" s="46" t="s">
        <v>145</v>
      </c>
      <c r="B27" s="30" t="s">
        <v>146</v>
      </c>
      <c r="C27" s="30" t="s">
        <v>150</v>
      </c>
      <c r="D27" s="35" t="s">
        <v>143</v>
      </c>
      <c r="E27" s="38" t="s">
        <v>176</v>
      </c>
      <c r="F27" s="22" t="s">
        <v>154</v>
      </c>
      <c r="G27" s="24" t="s">
        <v>155</v>
      </c>
      <c r="H27" s="24" t="s">
        <v>219</v>
      </c>
      <c r="I27" s="24" t="s">
        <v>156</v>
      </c>
      <c r="J27" s="25">
        <v>100000</v>
      </c>
      <c r="K27" s="26">
        <f t="shared" si="18"/>
        <v>100000</v>
      </c>
      <c r="L27" s="25">
        <v>100000</v>
      </c>
      <c r="M27" s="25"/>
      <c r="N27" s="26">
        <f t="shared" ref="N27:N28" si="29">L27-M27</f>
        <v>100000</v>
      </c>
      <c r="O27" s="25"/>
      <c r="P27" s="27">
        <f t="shared" ref="P27:P28" si="30">Q27+R27</f>
        <v>1</v>
      </c>
      <c r="Q27" s="27">
        <f t="shared" ref="Q27:Q32" si="31">L27/K27</f>
        <v>1</v>
      </c>
      <c r="R27" s="27">
        <f t="shared" ref="R27:R32" si="32">O27/K27</f>
        <v>0</v>
      </c>
      <c r="S27" s="25">
        <f t="shared" si="25"/>
        <v>100000</v>
      </c>
      <c r="T27" s="25">
        <f t="shared" si="26"/>
        <v>100000</v>
      </c>
      <c r="U27" s="69">
        <f t="shared" si="28"/>
        <v>100000</v>
      </c>
    </row>
    <row r="28" spans="1:23" ht="63" customHeight="1" x14ac:dyDescent="0.3">
      <c r="A28" s="46" t="s">
        <v>145</v>
      </c>
      <c r="B28" s="30" t="s">
        <v>146</v>
      </c>
      <c r="C28" s="30" t="s">
        <v>147</v>
      </c>
      <c r="D28" s="35"/>
      <c r="E28" s="39"/>
      <c r="F28" s="22" t="s">
        <v>157</v>
      </c>
      <c r="G28" s="23"/>
      <c r="H28" s="24" t="s">
        <v>149</v>
      </c>
      <c r="I28" s="24" t="s">
        <v>158</v>
      </c>
      <c r="J28" s="25">
        <v>25000</v>
      </c>
      <c r="K28" s="26">
        <f t="shared" si="18"/>
        <v>50000</v>
      </c>
      <c r="L28" s="25">
        <v>50000</v>
      </c>
      <c r="M28" s="25">
        <v>25000</v>
      </c>
      <c r="N28" s="26">
        <f t="shared" si="29"/>
        <v>25000</v>
      </c>
      <c r="O28" s="25"/>
      <c r="P28" s="27">
        <f t="shared" si="30"/>
        <v>1</v>
      </c>
      <c r="Q28" s="27">
        <f t="shared" si="31"/>
        <v>1</v>
      </c>
      <c r="R28" s="27">
        <f t="shared" si="32"/>
        <v>0</v>
      </c>
      <c r="S28" s="25">
        <f t="shared" si="25"/>
        <v>25000</v>
      </c>
      <c r="T28" s="25">
        <f t="shared" si="26"/>
        <v>25000</v>
      </c>
      <c r="U28" s="69">
        <f t="shared" si="28"/>
        <v>25000</v>
      </c>
    </row>
    <row r="29" spans="1:23" ht="63" customHeight="1" x14ac:dyDescent="0.3">
      <c r="A29" s="46" t="s">
        <v>145</v>
      </c>
      <c r="B29" s="30" t="s">
        <v>146</v>
      </c>
      <c r="C29" s="30" t="s">
        <v>147</v>
      </c>
      <c r="D29" s="35"/>
      <c r="E29" s="37"/>
      <c r="F29" s="22" t="s">
        <v>50</v>
      </c>
      <c r="G29" s="23"/>
      <c r="H29" s="24" t="s">
        <v>151</v>
      </c>
      <c r="I29" s="24" t="s">
        <v>159</v>
      </c>
      <c r="J29" s="25"/>
      <c r="K29" s="26">
        <f t="shared" si="18"/>
        <v>720000</v>
      </c>
      <c r="L29" s="25">
        <v>360000</v>
      </c>
      <c r="M29" s="25"/>
      <c r="N29" s="26">
        <f>L29-M29</f>
        <v>360000</v>
      </c>
      <c r="O29" s="25">
        <v>360000</v>
      </c>
      <c r="P29" s="27">
        <f>Q29+R29</f>
        <v>1</v>
      </c>
      <c r="Q29" s="27">
        <f t="shared" si="31"/>
        <v>0.5</v>
      </c>
      <c r="R29" s="27">
        <f t="shared" si="32"/>
        <v>0.5</v>
      </c>
      <c r="S29" s="25">
        <f t="shared" si="25"/>
        <v>360000</v>
      </c>
      <c r="T29" s="25">
        <f t="shared" si="26"/>
        <v>360000</v>
      </c>
      <c r="U29" s="69">
        <f t="shared" si="28"/>
        <v>360000</v>
      </c>
    </row>
    <row r="30" spans="1:23" ht="63" customHeight="1" x14ac:dyDescent="0.3">
      <c r="A30" s="46" t="s">
        <v>145</v>
      </c>
      <c r="B30" s="30" t="s">
        <v>146</v>
      </c>
      <c r="C30" s="30" t="s">
        <v>147</v>
      </c>
      <c r="D30" s="35"/>
      <c r="E30" s="38"/>
      <c r="F30" s="22" t="s">
        <v>51</v>
      </c>
      <c r="G30" s="23"/>
      <c r="H30" s="24" t="s">
        <v>151</v>
      </c>
      <c r="I30" s="24" t="s">
        <v>160</v>
      </c>
      <c r="J30" s="25"/>
      <c r="K30" s="26">
        <f t="shared" si="18"/>
        <v>40000</v>
      </c>
      <c r="L30" s="25">
        <v>20000</v>
      </c>
      <c r="M30" s="25"/>
      <c r="N30" s="26">
        <f t="shared" ref="N30:N32" si="33">L30-M30</f>
        <v>20000</v>
      </c>
      <c r="O30" s="25">
        <v>20000</v>
      </c>
      <c r="P30" s="27">
        <f t="shared" ref="P30:P32" si="34">Q30+R30</f>
        <v>1</v>
      </c>
      <c r="Q30" s="27">
        <f t="shared" si="31"/>
        <v>0.5</v>
      </c>
      <c r="R30" s="27">
        <f t="shared" si="32"/>
        <v>0.5</v>
      </c>
      <c r="S30" s="25">
        <f t="shared" si="25"/>
        <v>20000</v>
      </c>
      <c r="T30" s="25">
        <f t="shared" si="26"/>
        <v>20000</v>
      </c>
      <c r="U30" s="69">
        <f t="shared" si="28"/>
        <v>20000</v>
      </c>
    </row>
    <row r="31" spans="1:23" ht="63" customHeight="1" x14ac:dyDescent="0.3">
      <c r="A31" s="46" t="s">
        <v>145</v>
      </c>
      <c r="B31" s="30" t="s">
        <v>146</v>
      </c>
      <c r="C31" s="30" t="s">
        <v>147</v>
      </c>
      <c r="D31" s="35"/>
      <c r="E31" s="38"/>
      <c r="F31" s="22" t="s">
        <v>52</v>
      </c>
      <c r="G31" s="23"/>
      <c r="H31" s="24" t="s">
        <v>151</v>
      </c>
      <c r="I31" s="24" t="s">
        <v>161</v>
      </c>
      <c r="J31" s="25"/>
      <c r="K31" s="26">
        <f t="shared" si="18"/>
        <v>60000</v>
      </c>
      <c r="L31" s="25">
        <v>30000</v>
      </c>
      <c r="M31" s="25"/>
      <c r="N31" s="26">
        <f t="shared" si="33"/>
        <v>30000</v>
      </c>
      <c r="O31" s="25">
        <v>30000</v>
      </c>
      <c r="P31" s="27">
        <f t="shared" si="34"/>
        <v>1</v>
      </c>
      <c r="Q31" s="27">
        <f t="shared" si="31"/>
        <v>0.5</v>
      </c>
      <c r="R31" s="27">
        <f t="shared" si="32"/>
        <v>0.5</v>
      </c>
      <c r="S31" s="25">
        <f t="shared" si="25"/>
        <v>30000</v>
      </c>
      <c r="T31" s="25">
        <f t="shared" si="26"/>
        <v>30000</v>
      </c>
      <c r="U31" s="69">
        <f>T31</f>
        <v>30000</v>
      </c>
    </row>
    <row r="32" spans="1:23" ht="63" customHeight="1" x14ac:dyDescent="0.3">
      <c r="A32" s="46" t="s">
        <v>145</v>
      </c>
      <c r="B32" s="30" t="s">
        <v>146</v>
      </c>
      <c r="C32" s="30" t="s">
        <v>147</v>
      </c>
      <c r="D32" s="35"/>
      <c r="E32" s="36"/>
      <c r="F32" s="22" t="s">
        <v>53</v>
      </c>
      <c r="G32" s="28"/>
      <c r="H32" s="24" t="s">
        <v>151</v>
      </c>
      <c r="I32" s="24" t="s">
        <v>162</v>
      </c>
      <c r="J32" s="25"/>
      <c r="K32" s="26">
        <f t="shared" si="18"/>
        <v>30000</v>
      </c>
      <c r="L32" s="25">
        <v>15000</v>
      </c>
      <c r="M32" s="25"/>
      <c r="N32" s="26">
        <f t="shared" si="33"/>
        <v>15000</v>
      </c>
      <c r="O32" s="25">
        <v>15000</v>
      </c>
      <c r="P32" s="27">
        <f t="shared" si="34"/>
        <v>1</v>
      </c>
      <c r="Q32" s="27">
        <f t="shared" si="31"/>
        <v>0.5</v>
      </c>
      <c r="R32" s="27">
        <f t="shared" si="32"/>
        <v>0.5</v>
      </c>
      <c r="S32" s="25">
        <f t="shared" si="25"/>
        <v>15000</v>
      </c>
      <c r="T32" s="25">
        <f t="shared" si="26"/>
        <v>15000</v>
      </c>
      <c r="U32" s="69">
        <f t="shared" si="28"/>
        <v>15000</v>
      </c>
    </row>
    <row r="33" spans="1:21" ht="63" customHeight="1" x14ac:dyDescent="0.3">
      <c r="A33" s="46" t="s">
        <v>33</v>
      </c>
      <c r="B33" s="30" t="s">
        <v>34</v>
      </c>
      <c r="C33" s="30" t="s">
        <v>35</v>
      </c>
      <c r="D33" s="35"/>
      <c r="E33" s="38"/>
      <c r="F33" s="22" t="s">
        <v>113</v>
      </c>
      <c r="G33" s="23"/>
      <c r="H33" s="24" t="s">
        <v>37</v>
      </c>
      <c r="I33" s="24" t="s">
        <v>114</v>
      </c>
      <c r="J33" s="25">
        <v>30000</v>
      </c>
      <c r="K33" s="26">
        <f t="shared" si="18"/>
        <v>15000</v>
      </c>
      <c r="L33" s="25">
        <v>15000</v>
      </c>
      <c r="M33" s="25"/>
      <c r="N33" s="26">
        <v>15000</v>
      </c>
      <c r="O33" s="25"/>
      <c r="P33" s="27">
        <v>1</v>
      </c>
      <c r="Q33" s="27">
        <v>1</v>
      </c>
      <c r="R33" s="27">
        <v>0</v>
      </c>
      <c r="S33" s="25">
        <f t="shared" si="25"/>
        <v>15000</v>
      </c>
      <c r="T33" s="25">
        <f t="shared" si="26"/>
        <v>15000</v>
      </c>
      <c r="U33" s="69">
        <f t="shared" si="28"/>
        <v>15000</v>
      </c>
    </row>
    <row r="34" spans="1:21" ht="63" customHeight="1" x14ac:dyDescent="0.3">
      <c r="A34" s="46" t="s">
        <v>145</v>
      </c>
      <c r="B34" s="30" t="s">
        <v>146</v>
      </c>
      <c r="C34" s="30" t="s">
        <v>147</v>
      </c>
      <c r="D34" s="35"/>
      <c r="E34" s="38"/>
      <c r="F34" s="22" t="s">
        <v>163</v>
      </c>
      <c r="G34" s="23"/>
      <c r="H34" s="24" t="s">
        <v>151</v>
      </c>
      <c r="I34" s="24" t="s">
        <v>164</v>
      </c>
      <c r="J34" s="25">
        <v>50400</v>
      </c>
      <c r="K34" s="26">
        <f t="shared" si="18"/>
        <v>170000</v>
      </c>
      <c r="L34" s="25">
        <v>119000</v>
      </c>
      <c r="M34" s="25">
        <v>87500</v>
      </c>
      <c r="N34" s="26">
        <f t="shared" ref="N34" si="35">L34-M34</f>
        <v>31500</v>
      </c>
      <c r="O34" s="25">
        <v>51000</v>
      </c>
      <c r="P34" s="27">
        <f t="shared" ref="P34" si="36">Q34+R34</f>
        <v>1</v>
      </c>
      <c r="Q34" s="27">
        <f t="shared" ref="Q34" si="37">L34/K34</f>
        <v>0.7</v>
      </c>
      <c r="R34" s="27">
        <f t="shared" ref="R34" si="38">O34/K34</f>
        <v>0.3</v>
      </c>
      <c r="S34" s="25">
        <f t="shared" si="25"/>
        <v>31500</v>
      </c>
      <c r="T34" s="25">
        <f t="shared" si="26"/>
        <v>31500</v>
      </c>
      <c r="U34" s="69">
        <f t="shared" si="28"/>
        <v>31500</v>
      </c>
    </row>
    <row r="35" spans="1:21" ht="63" customHeight="1" x14ac:dyDescent="0.3">
      <c r="A35" s="44" t="s">
        <v>132</v>
      </c>
      <c r="B35" s="7"/>
      <c r="C35" s="7"/>
      <c r="D35" s="7"/>
      <c r="E35" s="41"/>
      <c r="F35" s="6" t="str">
        <f>SUBTOTAL(103,F36:F39)&amp;"건"</f>
        <v>4건</v>
      </c>
      <c r="G35" s="7"/>
      <c r="H35" s="6"/>
      <c r="I35" s="6"/>
      <c r="J35" s="8">
        <f>SUBTOTAL(9,J36:J39)</f>
        <v>0</v>
      </c>
      <c r="K35" s="8">
        <f t="shared" ref="K35:O35" si="39">SUBTOTAL(9,K36:K39)</f>
        <v>131234</v>
      </c>
      <c r="L35" s="8">
        <f t="shared" si="39"/>
        <v>103414</v>
      </c>
      <c r="M35" s="8">
        <f t="shared" si="39"/>
        <v>0</v>
      </c>
      <c r="N35" s="8">
        <f t="shared" si="39"/>
        <v>103414</v>
      </c>
      <c r="O35" s="8">
        <f t="shared" si="39"/>
        <v>27820</v>
      </c>
      <c r="P35" s="21">
        <f>Q35+R35</f>
        <v>1</v>
      </c>
      <c r="Q35" s="9">
        <f t="shared" ref="Q35" si="40">L35/K35</f>
        <v>0.78801225292226096</v>
      </c>
      <c r="R35" s="9">
        <f t="shared" ref="R35" si="41">O35/K35</f>
        <v>0.21198774707773901</v>
      </c>
      <c r="S35" s="8">
        <f>SUBTOTAL(9,S36:S39)</f>
        <v>103414</v>
      </c>
      <c r="T35" s="8">
        <f t="shared" ref="T35:U35" si="42">SUBTOTAL(9,T36:T39)</f>
        <v>103414</v>
      </c>
      <c r="U35" s="45">
        <f t="shared" si="42"/>
        <v>103414</v>
      </c>
    </row>
    <row r="36" spans="1:21" ht="99.75" customHeight="1" x14ac:dyDescent="0.3">
      <c r="A36" s="46" t="s">
        <v>121</v>
      </c>
      <c r="B36" s="30" t="s">
        <v>122</v>
      </c>
      <c r="C36" s="30" t="s">
        <v>123</v>
      </c>
      <c r="D36" s="30"/>
      <c r="E36" s="32"/>
      <c r="F36" s="29" t="s">
        <v>124</v>
      </c>
      <c r="G36" s="11"/>
      <c r="H36" s="10" t="s">
        <v>220</v>
      </c>
      <c r="I36" s="10" t="s">
        <v>125</v>
      </c>
      <c r="J36" s="12"/>
      <c r="K36" s="12">
        <f>L36+O36</f>
        <v>1400</v>
      </c>
      <c r="L36" s="12">
        <v>980</v>
      </c>
      <c r="M36" s="12"/>
      <c r="N36" s="13">
        <f>L36-M36</f>
        <v>980</v>
      </c>
      <c r="O36" s="12">
        <v>420</v>
      </c>
      <c r="P36" s="14">
        <f>Q36+R36</f>
        <v>1</v>
      </c>
      <c r="Q36" s="14">
        <f t="shared" ref="Q36:Q40" si="43">L36/K36</f>
        <v>0.7</v>
      </c>
      <c r="R36" s="14">
        <f t="shared" ref="R36:R40" si="44">O36/K36</f>
        <v>0.3</v>
      </c>
      <c r="S36" s="12">
        <f>L36</f>
        <v>980</v>
      </c>
      <c r="T36" s="12">
        <f>S36</f>
        <v>980</v>
      </c>
      <c r="U36" s="47">
        <f>T36</f>
        <v>980</v>
      </c>
    </row>
    <row r="37" spans="1:21" ht="99.75" customHeight="1" x14ac:dyDescent="0.3">
      <c r="A37" s="46" t="s">
        <v>121</v>
      </c>
      <c r="B37" s="30" t="s">
        <v>122</v>
      </c>
      <c r="C37" s="30" t="s">
        <v>123</v>
      </c>
      <c r="D37" s="30"/>
      <c r="E37" s="34"/>
      <c r="F37" s="29" t="s">
        <v>126</v>
      </c>
      <c r="G37" s="11"/>
      <c r="H37" s="10" t="s">
        <v>220</v>
      </c>
      <c r="I37" s="10" t="s">
        <v>127</v>
      </c>
      <c r="J37" s="12"/>
      <c r="K37" s="13">
        <f t="shared" ref="K37:K38" si="45">L37+O37</f>
        <v>16000</v>
      </c>
      <c r="L37" s="12">
        <v>9600</v>
      </c>
      <c r="M37" s="12"/>
      <c r="N37" s="13">
        <f t="shared" ref="N37:N38" si="46">L37-M37</f>
        <v>9600</v>
      </c>
      <c r="O37" s="12">
        <v>6400</v>
      </c>
      <c r="P37" s="14">
        <f t="shared" ref="P37:P38" si="47">Q37+R37</f>
        <v>1</v>
      </c>
      <c r="Q37" s="14">
        <f t="shared" si="43"/>
        <v>0.6</v>
      </c>
      <c r="R37" s="14">
        <f t="shared" si="44"/>
        <v>0.4</v>
      </c>
      <c r="S37" s="12">
        <f t="shared" ref="S37:S38" si="48">L37</f>
        <v>9600</v>
      </c>
      <c r="T37" s="12">
        <f t="shared" ref="T37:T38" si="49">S37</f>
        <v>9600</v>
      </c>
      <c r="U37" s="47">
        <f t="shared" ref="U37:U39" si="50">T37</f>
        <v>9600</v>
      </c>
    </row>
    <row r="38" spans="1:21" ht="99.75" customHeight="1" x14ac:dyDescent="0.3">
      <c r="A38" s="46" t="s">
        <v>121</v>
      </c>
      <c r="B38" s="30" t="s">
        <v>211</v>
      </c>
      <c r="C38" s="30" t="s">
        <v>212</v>
      </c>
      <c r="D38" s="30"/>
      <c r="E38" s="34"/>
      <c r="F38" s="29" t="s">
        <v>213</v>
      </c>
      <c r="G38" s="11"/>
      <c r="H38" s="10" t="s">
        <v>214</v>
      </c>
      <c r="I38" s="10" t="s">
        <v>215</v>
      </c>
      <c r="J38" s="12"/>
      <c r="K38" s="13">
        <f t="shared" si="45"/>
        <v>42000</v>
      </c>
      <c r="L38" s="12">
        <v>21000</v>
      </c>
      <c r="M38" s="12"/>
      <c r="N38" s="13">
        <f t="shared" si="46"/>
        <v>21000</v>
      </c>
      <c r="O38" s="12">
        <v>21000</v>
      </c>
      <c r="P38" s="14">
        <f t="shared" si="47"/>
        <v>1</v>
      </c>
      <c r="Q38" s="14">
        <f t="shared" si="43"/>
        <v>0.5</v>
      </c>
      <c r="R38" s="14">
        <f t="shared" si="44"/>
        <v>0.5</v>
      </c>
      <c r="S38" s="12">
        <f t="shared" si="48"/>
        <v>21000</v>
      </c>
      <c r="T38" s="12">
        <f t="shared" si="49"/>
        <v>21000</v>
      </c>
      <c r="U38" s="47">
        <f t="shared" si="50"/>
        <v>21000</v>
      </c>
    </row>
    <row r="39" spans="1:21" ht="117.75" customHeight="1" x14ac:dyDescent="0.3">
      <c r="A39" s="46" t="s">
        <v>121</v>
      </c>
      <c r="B39" s="30" t="s">
        <v>122</v>
      </c>
      <c r="C39" s="30" t="s">
        <v>128</v>
      </c>
      <c r="D39" s="31" t="s">
        <v>129</v>
      </c>
      <c r="E39" s="38" t="s">
        <v>176</v>
      </c>
      <c r="F39" s="10" t="s">
        <v>130</v>
      </c>
      <c r="G39" s="10" t="s">
        <v>131</v>
      </c>
      <c r="H39" s="10" t="s">
        <v>181</v>
      </c>
      <c r="I39" s="10" t="s">
        <v>185</v>
      </c>
      <c r="J39" s="12"/>
      <c r="K39" s="12">
        <f>L39+O39</f>
        <v>71834</v>
      </c>
      <c r="L39" s="12">
        <v>71834</v>
      </c>
      <c r="M39" s="12"/>
      <c r="N39" s="13">
        <f>L39-M39</f>
        <v>71834</v>
      </c>
      <c r="O39" s="12"/>
      <c r="P39" s="14">
        <f t="shared" ref="P39:P45" si="51">Q39+R39</f>
        <v>1</v>
      </c>
      <c r="Q39" s="14">
        <f t="shared" si="43"/>
        <v>1</v>
      </c>
      <c r="R39" s="14">
        <f t="shared" si="44"/>
        <v>0</v>
      </c>
      <c r="S39" s="12">
        <f>L39</f>
        <v>71834</v>
      </c>
      <c r="T39" s="12">
        <f>S39</f>
        <v>71834</v>
      </c>
      <c r="U39" s="47">
        <f t="shared" si="50"/>
        <v>71834</v>
      </c>
    </row>
    <row r="40" spans="1:21" ht="63" customHeight="1" x14ac:dyDescent="0.3">
      <c r="A40" s="44" t="s">
        <v>138</v>
      </c>
      <c r="B40" s="7"/>
      <c r="C40" s="7"/>
      <c r="D40" s="7"/>
      <c r="E40" s="41"/>
      <c r="F40" s="6" t="str">
        <f>SUBTOTAL(103,F41)&amp;"건"</f>
        <v>1건</v>
      </c>
      <c r="G40" s="7"/>
      <c r="H40" s="6"/>
      <c r="I40" s="6"/>
      <c r="J40" s="8">
        <f>SUBTOTAL(9,J41)</f>
        <v>732553</v>
      </c>
      <c r="K40" s="8">
        <f t="shared" ref="K40:O40" si="52">SUBTOTAL(9,K41)</f>
        <v>1171630</v>
      </c>
      <c r="L40" s="8">
        <f t="shared" si="52"/>
        <v>1171630</v>
      </c>
      <c r="M40" s="8">
        <f t="shared" si="52"/>
        <v>870000</v>
      </c>
      <c r="N40" s="8">
        <f t="shared" si="52"/>
        <v>301630</v>
      </c>
      <c r="O40" s="8">
        <f t="shared" si="52"/>
        <v>0</v>
      </c>
      <c r="P40" s="21">
        <f t="shared" si="51"/>
        <v>1</v>
      </c>
      <c r="Q40" s="9">
        <f t="shared" si="43"/>
        <v>1</v>
      </c>
      <c r="R40" s="9">
        <f t="shared" si="44"/>
        <v>0</v>
      </c>
      <c r="S40" s="8">
        <f>SUBTOTAL(9,S41)</f>
        <v>301630</v>
      </c>
      <c r="T40" s="8">
        <f t="shared" ref="T40:U40" si="53">SUBTOTAL(9,T41)</f>
        <v>301630</v>
      </c>
      <c r="U40" s="45">
        <f t="shared" si="53"/>
        <v>301630</v>
      </c>
    </row>
    <row r="41" spans="1:21" ht="180.75" customHeight="1" thickBot="1" x14ac:dyDescent="0.35">
      <c r="A41" s="88" t="s">
        <v>133</v>
      </c>
      <c r="B41" s="89" t="s">
        <v>122</v>
      </c>
      <c r="C41" s="89" t="s">
        <v>128</v>
      </c>
      <c r="D41" s="90" t="s">
        <v>187</v>
      </c>
      <c r="E41" s="91" t="s">
        <v>208</v>
      </c>
      <c r="F41" s="91" t="s">
        <v>134</v>
      </c>
      <c r="G41" s="91" t="s">
        <v>135</v>
      </c>
      <c r="H41" s="91" t="s">
        <v>136</v>
      </c>
      <c r="I41" s="92" t="s">
        <v>137</v>
      </c>
      <c r="J41" s="93">
        <v>732553</v>
      </c>
      <c r="K41" s="93">
        <f>L41+O41</f>
        <v>1171630</v>
      </c>
      <c r="L41" s="93">
        <v>1171630</v>
      </c>
      <c r="M41" s="93">
        <v>870000</v>
      </c>
      <c r="N41" s="94">
        <f>L41-M41</f>
        <v>301630</v>
      </c>
      <c r="O41" s="93"/>
      <c r="P41" s="95">
        <f t="shared" si="51"/>
        <v>1</v>
      </c>
      <c r="Q41" s="95">
        <f t="shared" ref="Q41" si="54">L41/K41</f>
        <v>1</v>
      </c>
      <c r="R41" s="95">
        <f t="shared" ref="R41:R43" si="55">O41/K41</f>
        <v>0</v>
      </c>
      <c r="S41" s="96">
        <f>N41</f>
        <v>301630</v>
      </c>
      <c r="T41" s="96">
        <f>S41</f>
        <v>301630</v>
      </c>
      <c r="U41" s="97">
        <f>T41</f>
        <v>301630</v>
      </c>
    </row>
    <row r="42" spans="1:21" ht="57.75" customHeight="1" x14ac:dyDescent="0.3">
      <c r="A42" s="100" t="s">
        <v>207</v>
      </c>
      <c r="B42" s="101"/>
      <c r="C42" s="101"/>
      <c r="D42" s="101"/>
      <c r="E42" s="101"/>
      <c r="F42" s="102" t="str">
        <f>SUBTOTAL(103,F43)&amp;"건"</f>
        <v>1건</v>
      </c>
      <c r="G42" s="101"/>
      <c r="H42" s="102"/>
      <c r="I42" s="102"/>
      <c r="J42" s="103"/>
      <c r="K42" s="103">
        <f>SUBTOTAL(9,K43)</f>
        <v>16200</v>
      </c>
      <c r="L42" s="103">
        <f t="shared" ref="L42:O42" si="56">SUBTOTAL(9,L43)</f>
        <v>16200</v>
      </c>
      <c r="M42" s="103">
        <f t="shared" si="56"/>
        <v>0</v>
      </c>
      <c r="N42" s="103">
        <f t="shared" si="56"/>
        <v>16200</v>
      </c>
      <c r="O42" s="103">
        <f t="shared" si="56"/>
        <v>0</v>
      </c>
      <c r="P42" s="104">
        <f t="shared" si="51"/>
        <v>1</v>
      </c>
      <c r="Q42" s="104">
        <f>L42/K42</f>
        <v>1</v>
      </c>
      <c r="R42" s="104">
        <f t="shared" si="55"/>
        <v>0</v>
      </c>
      <c r="S42" s="103">
        <f>SUBTOTAL(9,S43:S43)</f>
        <v>16200</v>
      </c>
      <c r="T42" s="103">
        <f>SUBTOTAL(9,T43:T43)</f>
        <v>16200</v>
      </c>
      <c r="U42" s="105">
        <f>SUBTOTAL(9,U43:U43)</f>
        <v>16200</v>
      </c>
    </row>
    <row r="43" spans="1:21" ht="141" customHeight="1" x14ac:dyDescent="0.3">
      <c r="A43" s="46" t="s">
        <v>200</v>
      </c>
      <c r="B43" s="30" t="s">
        <v>201</v>
      </c>
      <c r="C43" s="30" t="s">
        <v>202</v>
      </c>
      <c r="D43" s="31" t="s">
        <v>203</v>
      </c>
      <c r="E43" s="32" t="s">
        <v>209</v>
      </c>
      <c r="F43" s="10" t="s">
        <v>210</v>
      </c>
      <c r="G43" s="10" t="s">
        <v>204</v>
      </c>
      <c r="H43" s="10" t="s">
        <v>205</v>
      </c>
      <c r="I43" s="10" t="s">
        <v>206</v>
      </c>
      <c r="J43" s="12"/>
      <c r="K43" s="12">
        <v>16200</v>
      </c>
      <c r="L43" s="12">
        <v>16200</v>
      </c>
      <c r="M43" s="12"/>
      <c r="N43" s="13">
        <f>L43-M43</f>
        <v>16200</v>
      </c>
      <c r="O43" s="12"/>
      <c r="P43" s="14">
        <f t="shared" si="51"/>
        <v>1</v>
      </c>
      <c r="Q43" s="14">
        <f>L43/K43</f>
        <v>1</v>
      </c>
      <c r="R43" s="14">
        <f t="shared" si="55"/>
        <v>0</v>
      </c>
      <c r="S43" s="12">
        <f>N43</f>
        <v>16200</v>
      </c>
      <c r="T43" s="12">
        <f>S43</f>
        <v>16200</v>
      </c>
      <c r="U43" s="47">
        <f>T43</f>
        <v>16200</v>
      </c>
    </row>
    <row r="44" spans="1:21" ht="63" customHeight="1" x14ac:dyDescent="0.3">
      <c r="A44" s="87" t="s">
        <v>63</v>
      </c>
      <c r="B44" s="76"/>
      <c r="C44" s="76"/>
      <c r="D44" s="76"/>
      <c r="E44" s="77"/>
      <c r="F44" s="78" t="str">
        <f>SUBTOTAL(103,F45:F46)&amp;"건"</f>
        <v>2건</v>
      </c>
      <c r="G44" s="76"/>
      <c r="H44" s="78"/>
      <c r="I44" s="78"/>
      <c r="J44" s="79">
        <f t="shared" ref="J44:O44" si="57">SUBTOTAL(9,J45:J46)</f>
        <v>100000</v>
      </c>
      <c r="K44" s="79">
        <f t="shared" si="57"/>
        <v>294000</v>
      </c>
      <c r="L44" s="79">
        <f t="shared" si="57"/>
        <v>249000</v>
      </c>
      <c r="M44" s="79">
        <f t="shared" si="57"/>
        <v>72000</v>
      </c>
      <c r="N44" s="79">
        <f t="shared" si="57"/>
        <v>177000</v>
      </c>
      <c r="O44" s="79">
        <f t="shared" si="57"/>
        <v>45000</v>
      </c>
      <c r="P44" s="98">
        <f t="shared" si="51"/>
        <v>1</v>
      </c>
      <c r="Q44" s="98">
        <f>L44/K44</f>
        <v>0.84693877551020413</v>
      </c>
      <c r="R44" s="98">
        <f>O44/K44</f>
        <v>0.15306122448979592</v>
      </c>
      <c r="S44" s="79">
        <f>SUBTOTAL(9,S45:S46)</f>
        <v>177000</v>
      </c>
      <c r="T44" s="79">
        <f>SUBTOTAL(9,T45:T46)</f>
        <v>177000</v>
      </c>
      <c r="U44" s="80">
        <f>SUBTOTAL(9,U45:U46)</f>
        <v>177000</v>
      </c>
    </row>
    <row r="45" spans="1:21" ht="110.25" customHeight="1" x14ac:dyDescent="0.3">
      <c r="A45" s="46" t="s">
        <v>64</v>
      </c>
      <c r="B45" s="30" t="s">
        <v>65</v>
      </c>
      <c r="C45" s="30" t="s">
        <v>66</v>
      </c>
      <c r="D45" s="31" t="s">
        <v>67</v>
      </c>
      <c r="E45" s="32" t="s">
        <v>177</v>
      </c>
      <c r="F45" s="10" t="s">
        <v>68</v>
      </c>
      <c r="G45" s="10" t="s">
        <v>69</v>
      </c>
      <c r="H45" s="10" t="s">
        <v>70</v>
      </c>
      <c r="I45" s="10" t="s">
        <v>221</v>
      </c>
      <c r="J45" s="12"/>
      <c r="K45" s="12">
        <f>L45+O45</f>
        <v>150000</v>
      </c>
      <c r="L45" s="12">
        <v>105000</v>
      </c>
      <c r="M45" s="12"/>
      <c r="N45" s="13">
        <f>L45-M45</f>
        <v>105000</v>
      </c>
      <c r="O45" s="12">
        <v>45000</v>
      </c>
      <c r="P45" s="14">
        <f t="shared" si="51"/>
        <v>1</v>
      </c>
      <c r="Q45" s="14">
        <f t="shared" ref="Q45:Q47" si="58">L45/K45</f>
        <v>0.7</v>
      </c>
      <c r="R45" s="14">
        <f t="shared" ref="R45:R47" si="59">O45/K45</f>
        <v>0.3</v>
      </c>
      <c r="S45" s="12">
        <f>L45</f>
        <v>105000</v>
      </c>
      <c r="T45" s="12">
        <f>S45</f>
        <v>105000</v>
      </c>
      <c r="U45" s="47">
        <f>T45</f>
        <v>105000</v>
      </c>
    </row>
    <row r="46" spans="1:21" ht="87.75" customHeight="1" x14ac:dyDescent="0.3">
      <c r="A46" s="46" t="s">
        <v>64</v>
      </c>
      <c r="B46" s="30" t="s">
        <v>65</v>
      </c>
      <c r="C46" s="30" t="s">
        <v>74</v>
      </c>
      <c r="D46" s="30"/>
      <c r="E46" s="3"/>
      <c r="F46" s="10" t="s">
        <v>71</v>
      </c>
      <c r="G46" s="11"/>
      <c r="H46" s="10" t="s">
        <v>70</v>
      </c>
      <c r="I46" s="10" t="s">
        <v>222</v>
      </c>
      <c r="J46" s="12">
        <v>100000</v>
      </c>
      <c r="K46" s="13">
        <f t="shared" ref="K46" si="60">L46+O46</f>
        <v>144000</v>
      </c>
      <c r="L46" s="12">
        <v>144000</v>
      </c>
      <c r="M46" s="12">
        <v>72000</v>
      </c>
      <c r="N46" s="13">
        <f t="shared" ref="N46" si="61">L46-M46</f>
        <v>72000</v>
      </c>
      <c r="O46" s="12"/>
      <c r="P46" s="14">
        <f t="shared" ref="P46" si="62">Q46+R46</f>
        <v>1</v>
      </c>
      <c r="Q46" s="14">
        <f t="shared" si="58"/>
        <v>1</v>
      </c>
      <c r="R46" s="14">
        <f t="shared" si="59"/>
        <v>0</v>
      </c>
      <c r="S46" s="12">
        <f>N46</f>
        <v>72000</v>
      </c>
      <c r="T46" s="12">
        <f>S46</f>
        <v>72000</v>
      </c>
      <c r="U46" s="47">
        <f>T46</f>
        <v>72000</v>
      </c>
    </row>
    <row r="47" spans="1:21" ht="63" customHeight="1" x14ac:dyDescent="0.3">
      <c r="A47" s="48" t="s">
        <v>79</v>
      </c>
      <c r="B47" s="7"/>
      <c r="C47" s="7"/>
      <c r="D47" s="7"/>
      <c r="E47" s="41"/>
      <c r="F47" s="6" t="str">
        <f>SUBTOTAL(103,F48:F51)&amp;"건"</f>
        <v>4건</v>
      </c>
      <c r="G47" s="7"/>
      <c r="H47" s="6"/>
      <c r="I47" s="6"/>
      <c r="J47" s="8">
        <f>SUBTOTAL(9,J48:J51)</f>
        <v>30000</v>
      </c>
      <c r="K47" s="8">
        <f t="shared" ref="K47:O47" si="63">SUBTOTAL(9,K48:K51)</f>
        <v>1225000</v>
      </c>
      <c r="L47" s="8">
        <f t="shared" si="63"/>
        <v>1225000</v>
      </c>
      <c r="M47" s="8">
        <f t="shared" si="63"/>
        <v>25000</v>
      </c>
      <c r="N47" s="8">
        <f t="shared" si="63"/>
        <v>1200000</v>
      </c>
      <c r="O47" s="8">
        <f t="shared" si="63"/>
        <v>0</v>
      </c>
      <c r="P47" s="21">
        <f>Q47+R47</f>
        <v>1</v>
      </c>
      <c r="Q47" s="9">
        <f t="shared" si="58"/>
        <v>1</v>
      </c>
      <c r="R47" s="9">
        <f t="shared" si="59"/>
        <v>0</v>
      </c>
      <c r="S47" s="8">
        <f>SUBTOTAL(9,S48:S51)</f>
        <v>1200000</v>
      </c>
      <c r="T47" s="8">
        <f t="shared" ref="T47:U47" si="64">SUBTOTAL(9,T48:T51)</f>
        <v>1200000</v>
      </c>
      <c r="U47" s="45">
        <f t="shared" si="64"/>
        <v>1200000</v>
      </c>
    </row>
    <row r="48" spans="1:21" ht="210" customHeight="1" x14ac:dyDescent="0.3">
      <c r="A48" s="46" t="s">
        <v>80</v>
      </c>
      <c r="B48" s="30" t="s">
        <v>81</v>
      </c>
      <c r="C48" s="30" t="s">
        <v>82</v>
      </c>
      <c r="D48" s="31" t="s">
        <v>83</v>
      </c>
      <c r="E48" s="38" t="s">
        <v>178</v>
      </c>
      <c r="F48" s="24" t="s">
        <v>84</v>
      </c>
      <c r="G48" s="24" t="s">
        <v>85</v>
      </c>
      <c r="H48" s="24" t="s">
        <v>86</v>
      </c>
      <c r="I48" s="24" t="s">
        <v>223</v>
      </c>
      <c r="J48" s="12"/>
      <c r="K48" s="12">
        <f>L48+O48</f>
        <v>40000</v>
      </c>
      <c r="L48" s="12">
        <v>40000</v>
      </c>
      <c r="M48" s="12">
        <v>20000</v>
      </c>
      <c r="N48" s="13">
        <f>L48-M48</f>
        <v>20000</v>
      </c>
      <c r="O48" s="12"/>
      <c r="P48" s="14">
        <f>Q48+R48</f>
        <v>1</v>
      </c>
      <c r="Q48" s="14">
        <f t="shared" ref="Q48:Q51" si="65">L48/K48</f>
        <v>1</v>
      </c>
      <c r="R48" s="14">
        <f t="shared" ref="R48:R51" si="66">O48/K48</f>
        <v>0</v>
      </c>
      <c r="S48" s="12">
        <f>N48</f>
        <v>20000</v>
      </c>
      <c r="T48" s="12">
        <f>S48</f>
        <v>20000</v>
      </c>
      <c r="U48" s="47">
        <f>T48</f>
        <v>20000</v>
      </c>
    </row>
    <row r="49" spans="1:22" ht="177.75" customHeight="1" x14ac:dyDescent="0.3">
      <c r="A49" s="46" t="s">
        <v>80</v>
      </c>
      <c r="B49" s="30" t="s">
        <v>81</v>
      </c>
      <c r="C49" s="30" t="s">
        <v>87</v>
      </c>
      <c r="D49" s="31" t="s">
        <v>88</v>
      </c>
      <c r="E49" s="38" t="s">
        <v>227</v>
      </c>
      <c r="F49" s="24" t="s">
        <v>89</v>
      </c>
      <c r="G49" s="24" t="s">
        <v>90</v>
      </c>
      <c r="H49" s="24" t="s">
        <v>91</v>
      </c>
      <c r="I49" s="24" t="s">
        <v>179</v>
      </c>
      <c r="J49" s="12">
        <v>5000</v>
      </c>
      <c r="K49" s="13">
        <f t="shared" ref="K49:K51" si="67">L49+O49</f>
        <v>15000</v>
      </c>
      <c r="L49" s="12">
        <v>15000</v>
      </c>
      <c r="M49" s="12">
        <v>5000</v>
      </c>
      <c r="N49" s="13">
        <f t="shared" ref="N49:N51" si="68">L49-M49</f>
        <v>10000</v>
      </c>
      <c r="O49" s="12"/>
      <c r="P49" s="14">
        <f t="shared" ref="P49:P51" si="69">Q49+R49</f>
        <v>1</v>
      </c>
      <c r="Q49" s="14">
        <f t="shared" si="65"/>
        <v>1</v>
      </c>
      <c r="R49" s="14">
        <f t="shared" si="66"/>
        <v>0</v>
      </c>
      <c r="S49" s="12">
        <f t="shared" ref="S49:S51" si="70">N49</f>
        <v>10000</v>
      </c>
      <c r="T49" s="12">
        <f>S49</f>
        <v>10000</v>
      </c>
      <c r="U49" s="47">
        <f t="shared" ref="U49:U51" si="71">T49</f>
        <v>10000</v>
      </c>
    </row>
    <row r="50" spans="1:22" ht="177.75" customHeight="1" x14ac:dyDescent="0.3">
      <c r="A50" s="46" t="s">
        <v>80</v>
      </c>
      <c r="B50" s="109" t="s">
        <v>224</v>
      </c>
      <c r="C50" s="109" t="s">
        <v>225</v>
      </c>
      <c r="D50" s="110" t="s">
        <v>226</v>
      </c>
      <c r="E50" s="111" t="s">
        <v>229</v>
      </c>
      <c r="F50" s="112" t="s">
        <v>230</v>
      </c>
      <c r="G50" s="112" t="s">
        <v>231</v>
      </c>
      <c r="H50" s="112" t="s">
        <v>232</v>
      </c>
      <c r="I50" s="112" t="s">
        <v>233</v>
      </c>
      <c r="J50" s="113"/>
      <c r="K50" s="13">
        <f t="shared" si="67"/>
        <v>1100000</v>
      </c>
      <c r="L50" s="113">
        <v>1100000</v>
      </c>
      <c r="M50" s="113"/>
      <c r="N50" s="13">
        <f t="shared" si="68"/>
        <v>1100000</v>
      </c>
      <c r="O50" s="113"/>
      <c r="P50" s="14">
        <f t="shared" ref="P50" si="72">Q50+R50</f>
        <v>1</v>
      </c>
      <c r="Q50" s="14">
        <f t="shared" ref="Q50" si="73">L50/K50</f>
        <v>1</v>
      </c>
      <c r="R50" s="14">
        <f t="shared" ref="R50" si="74">O50/K50</f>
        <v>0</v>
      </c>
      <c r="S50" s="113">
        <f>N50</f>
        <v>1100000</v>
      </c>
      <c r="T50" s="113">
        <f>S50</f>
        <v>1100000</v>
      </c>
      <c r="U50" s="47">
        <f t="shared" si="71"/>
        <v>1100000</v>
      </c>
    </row>
    <row r="51" spans="1:22" ht="186" customHeight="1" thickBot="1" x14ac:dyDescent="0.35">
      <c r="A51" s="52" t="s">
        <v>80</v>
      </c>
      <c r="B51" s="53" t="s">
        <v>81</v>
      </c>
      <c r="C51" s="53" t="s">
        <v>87</v>
      </c>
      <c r="D51" s="54" t="s">
        <v>88</v>
      </c>
      <c r="E51" s="55" t="s">
        <v>228</v>
      </c>
      <c r="F51" s="56" t="s">
        <v>92</v>
      </c>
      <c r="G51" s="56" t="s">
        <v>93</v>
      </c>
      <c r="H51" s="56" t="s">
        <v>181</v>
      </c>
      <c r="I51" s="56" t="s">
        <v>186</v>
      </c>
      <c r="J51" s="57">
        <v>25000</v>
      </c>
      <c r="K51" s="58">
        <f t="shared" si="67"/>
        <v>70000</v>
      </c>
      <c r="L51" s="57">
        <v>70000</v>
      </c>
      <c r="M51" s="57"/>
      <c r="N51" s="58">
        <f t="shared" si="68"/>
        <v>70000</v>
      </c>
      <c r="O51" s="57"/>
      <c r="P51" s="59">
        <f t="shared" si="69"/>
        <v>1</v>
      </c>
      <c r="Q51" s="59">
        <f t="shared" si="65"/>
        <v>1</v>
      </c>
      <c r="R51" s="59">
        <f t="shared" si="66"/>
        <v>0</v>
      </c>
      <c r="S51" s="57">
        <f t="shared" si="70"/>
        <v>70000</v>
      </c>
      <c r="T51" s="57">
        <f>S51</f>
        <v>70000</v>
      </c>
      <c r="U51" s="47">
        <f t="shared" si="71"/>
        <v>70000</v>
      </c>
      <c r="V51" s="4"/>
    </row>
  </sheetData>
  <mergeCells count="25">
    <mergeCell ref="U4:U5"/>
    <mergeCell ref="K4:K5"/>
    <mergeCell ref="I3:I5"/>
    <mergeCell ref="J3:J5"/>
    <mergeCell ref="L4:N4"/>
    <mergeCell ref="K3:O3"/>
    <mergeCell ref="S3:T3"/>
    <mergeCell ref="S4:S5"/>
    <mergeCell ref="T4:T5"/>
    <mergeCell ref="A1:U1"/>
    <mergeCell ref="B3:B5"/>
    <mergeCell ref="A3:A5"/>
    <mergeCell ref="G3:G5"/>
    <mergeCell ref="E3:E5"/>
    <mergeCell ref="O4:O5"/>
    <mergeCell ref="C3:D3"/>
    <mergeCell ref="C4:C5"/>
    <mergeCell ref="D4:D5"/>
    <mergeCell ref="P3:R3"/>
    <mergeCell ref="Q4:Q5"/>
    <mergeCell ref="R4:R5"/>
    <mergeCell ref="P4:P5"/>
    <mergeCell ref="T2:U2"/>
    <mergeCell ref="F3:F5"/>
    <mergeCell ref="H3:H5"/>
  </mergeCells>
  <phoneticPr fontId="1" type="noConversion"/>
  <pageMargins left="0" right="0" top="0.74803149606299213" bottom="0.74803149606299213" header="0.31496062992125984" footer="0.31496062992125984"/>
  <pageSetup paperSize="8" scale="39" fitToHeight="0" orientation="landscape" verticalDpi="300" r:id="rId1"/>
  <ignoredErrors>
    <ignoredError sqref="K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M9"/>
  <sheetViews>
    <sheetView view="pageBreakPreview" zoomScale="55" zoomScaleNormal="85" zoomScaleSheetLayoutView="55" workbookViewId="0">
      <pane ySplit="1" topLeftCell="A2" activePane="bottomLeft" state="frozen"/>
      <selection pane="bottomLeft" activeCell="O8" sqref="O8"/>
    </sheetView>
  </sheetViews>
  <sheetFormatPr defaultRowHeight="16.5" x14ac:dyDescent="0.3"/>
  <cols>
    <col min="1" max="1" width="20.875" customWidth="1"/>
    <col min="2" max="2" width="43.625" customWidth="1"/>
    <col min="3" max="3" width="38.5" customWidth="1"/>
    <col min="4" max="4" width="28.75" customWidth="1"/>
    <col min="5" max="5" width="32.125" customWidth="1"/>
    <col min="6" max="6" width="39.625" customWidth="1"/>
    <col min="7" max="13" width="20.625" customWidth="1"/>
  </cols>
  <sheetData>
    <row r="1" spans="1:13" ht="77.25" customHeight="1" x14ac:dyDescent="0.3">
      <c r="A1" s="114" t="s">
        <v>32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</row>
    <row r="2" spans="1:13" ht="36" customHeight="1" thickBot="1" x14ac:dyDescent="0.35">
      <c r="A2" s="2"/>
      <c r="B2" s="1"/>
      <c r="C2" s="1"/>
      <c r="D2" s="1"/>
      <c r="E2" s="1"/>
      <c r="F2" s="1"/>
      <c r="G2" s="1"/>
      <c r="H2" s="1"/>
      <c r="I2" s="1"/>
      <c r="J2" s="1"/>
      <c r="K2" s="1"/>
      <c r="L2" s="124" t="s">
        <v>10</v>
      </c>
      <c r="M2" s="124"/>
    </row>
    <row r="3" spans="1:13" ht="47.25" customHeight="1" x14ac:dyDescent="0.3">
      <c r="A3" s="130" t="s">
        <v>0</v>
      </c>
      <c r="B3" s="132" t="s">
        <v>8</v>
      </c>
      <c r="C3" s="129" t="s">
        <v>62</v>
      </c>
      <c r="D3" s="129"/>
      <c r="E3" s="132" t="s">
        <v>11</v>
      </c>
      <c r="F3" s="132" t="s">
        <v>9</v>
      </c>
      <c r="G3" s="134" t="s">
        <v>29</v>
      </c>
      <c r="H3" s="132" t="s">
        <v>1</v>
      </c>
      <c r="I3" s="132" t="s">
        <v>2</v>
      </c>
      <c r="J3" s="132" t="s">
        <v>3</v>
      </c>
      <c r="K3" s="132" t="s">
        <v>4</v>
      </c>
      <c r="L3" s="132" t="s">
        <v>6</v>
      </c>
      <c r="M3" s="127" t="s">
        <v>5</v>
      </c>
    </row>
    <row r="4" spans="1:13" ht="47.25" customHeight="1" thickBot="1" x14ac:dyDescent="0.35">
      <c r="A4" s="131"/>
      <c r="B4" s="133"/>
      <c r="C4" s="42" t="s">
        <v>13</v>
      </c>
      <c r="D4" s="42" t="s">
        <v>14</v>
      </c>
      <c r="E4" s="133"/>
      <c r="F4" s="133"/>
      <c r="G4" s="135"/>
      <c r="H4" s="133"/>
      <c r="I4" s="133"/>
      <c r="J4" s="133"/>
      <c r="K4" s="133"/>
      <c r="L4" s="133"/>
      <c r="M4" s="128"/>
    </row>
    <row r="5" spans="1:13" ht="54" customHeight="1" x14ac:dyDescent="0.3">
      <c r="A5" s="100" t="s">
        <v>12</v>
      </c>
      <c r="B5" s="102">
        <f>SUBTOTAL(103,B6:B8)</f>
        <v>3</v>
      </c>
      <c r="C5" s="106"/>
      <c r="D5" s="101"/>
      <c r="E5" s="102"/>
      <c r="F5" s="102"/>
      <c r="G5" s="103">
        <f t="shared" ref="G5:M5" si="0">SUBTOTAL(9,G6:G8)</f>
        <v>354865</v>
      </c>
      <c r="H5" s="103">
        <f t="shared" si="0"/>
        <v>800000</v>
      </c>
      <c r="I5" s="103">
        <f t="shared" si="0"/>
        <v>400000</v>
      </c>
      <c r="J5" s="103">
        <f t="shared" si="0"/>
        <v>400000</v>
      </c>
      <c r="K5" s="103">
        <f t="shared" si="0"/>
        <v>400000</v>
      </c>
      <c r="L5" s="103">
        <f t="shared" si="0"/>
        <v>400000</v>
      </c>
      <c r="M5" s="105">
        <f t="shared" si="0"/>
        <v>400000</v>
      </c>
    </row>
    <row r="6" spans="1:13" ht="73.5" customHeight="1" x14ac:dyDescent="0.3">
      <c r="A6" s="46" t="s">
        <v>43</v>
      </c>
      <c r="B6" s="10" t="s">
        <v>40</v>
      </c>
      <c r="C6" s="10" t="s">
        <v>55</v>
      </c>
      <c r="D6" s="11" t="s">
        <v>197</v>
      </c>
      <c r="E6" s="10" t="s">
        <v>56</v>
      </c>
      <c r="F6" s="10" t="s">
        <v>57</v>
      </c>
      <c r="G6" s="12">
        <v>269498</v>
      </c>
      <c r="H6" s="12">
        <f>I6+J6</f>
        <v>600000</v>
      </c>
      <c r="I6" s="12">
        <v>300000</v>
      </c>
      <c r="J6" s="12">
        <v>300000</v>
      </c>
      <c r="K6" s="12">
        <v>300000</v>
      </c>
      <c r="L6" s="12">
        <f>K6</f>
        <v>300000</v>
      </c>
      <c r="M6" s="47">
        <f>L6</f>
        <v>300000</v>
      </c>
    </row>
    <row r="7" spans="1:13" ht="73.5" customHeight="1" x14ac:dyDescent="0.3">
      <c r="A7" s="46" t="s">
        <v>43</v>
      </c>
      <c r="B7" s="10" t="s">
        <v>40</v>
      </c>
      <c r="C7" s="11" t="s">
        <v>58</v>
      </c>
      <c r="D7" s="11" t="s">
        <v>198</v>
      </c>
      <c r="E7" s="10" t="s">
        <v>56</v>
      </c>
      <c r="F7" s="10" t="s">
        <v>59</v>
      </c>
      <c r="G7" s="12">
        <v>31893</v>
      </c>
      <c r="H7" s="12">
        <f t="shared" ref="H7:H8" si="1">I7+J7</f>
        <v>80000</v>
      </c>
      <c r="I7" s="12">
        <v>40000</v>
      </c>
      <c r="J7" s="12">
        <v>40000</v>
      </c>
      <c r="K7" s="12">
        <v>40000</v>
      </c>
      <c r="L7" s="12">
        <f t="shared" ref="L7:L8" si="2">K7</f>
        <v>40000</v>
      </c>
      <c r="M7" s="47">
        <f t="shared" ref="M7:M8" si="3">L7</f>
        <v>40000</v>
      </c>
    </row>
    <row r="8" spans="1:13" ht="73.5" customHeight="1" thickBot="1" x14ac:dyDescent="0.35">
      <c r="A8" s="52" t="s">
        <v>43</v>
      </c>
      <c r="B8" s="107" t="s">
        <v>40</v>
      </c>
      <c r="C8" s="108" t="s">
        <v>60</v>
      </c>
      <c r="D8" s="108" t="s">
        <v>199</v>
      </c>
      <c r="E8" s="107" t="s">
        <v>56</v>
      </c>
      <c r="F8" s="107" t="s">
        <v>61</v>
      </c>
      <c r="G8" s="57">
        <v>53474</v>
      </c>
      <c r="H8" s="57">
        <f t="shared" si="1"/>
        <v>120000</v>
      </c>
      <c r="I8" s="57">
        <v>60000</v>
      </c>
      <c r="J8" s="57">
        <v>60000</v>
      </c>
      <c r="K8" s="57">
        <v>60000</v>
      </c>
      <c r="L8" s="57">
        <f t="shared" si="2"/>
        <v>60000</v>
      </c>
      <c r="M8" s="47">
        <f t="shared" si="3"/>
        <v>60000</v>
      </c>
    </row>
    <row r="9" spans="1:13" ht="48.75" customHeight="1" x14ac:dyDescent="0.3"/>
  </sheetData>
  <mergeCells count="14">
    <mergeCell ref="A1:M1"/>
    <mergeCell ref="M3:M4"/>
    <mergeCell ref="L2:M2"/>
    <mergeCell ref="C3:D3"/>
    <mergeCell ref="A3:A4"/>
    <mergeCell ref="B3:B4"/>
    <mergeCell ref="E3:E4"/>
    <mergeCell ref="F3:F4"/>
    <mergeCell ref="G3:G4"/>
    <mergeCell ref="H3:H4"/>
    <mergeCell ref="I3:I4"/>
    <mergeCell ref="J3:J4"/>
    <mergeCell ref="K3:K4"/>
    <mergeCell ref="L3:L4"/>
  </mergeCells>
  <phoneticPr fontId="1" type="noConversion"/>
  <pageMargins left="0" right="0" top="0.74803149606299213" bottom="0.74803149606299213" header="0.31496062992125984" footer="0.31496062992125984"/>
  <pageSetup paperSize="8" scale="54" fitToHeight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4</vt:i4>
      </vt:variant>
    </vt:vector>
  </HeadingPairs>
  <TitlesOfParts>
    <vt:vector size="6" baseType="lpstr">
      <vt:lpstr>심의안건</vt:lpstr>
      <vt:lpstr>대상자별지내역</vt:lpstr>
      <vt:lpstr>대상자별지내역!Print_Area</vt:lpstr>
      <vt:lpstr>심의안건!Print_Area</vt:lpstr>
      <vt:lpstr>대상자별지내역!Print_Titles</vt:lpstr>
      <vt:lpstr>심의안건!Print_Titles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삼성4</cp:lastModifiedBy>
  <cp:lastPrinted>2017-04-11T06:59:41Z</cp:lastPrinted>
  <dcterms:created xsi:type="dcterms:W3CDTF">2015-01-25T02:43:25Z</dcterms:created>
  <dcterms:modified xsi:type="dcterms:W3CDTF">2017-04-13T05:52:35Z</dcterms:modified>
</cp:coreProperties>
</file>