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65" windowWidth="19440" windowHeight="6825"/>
  </bookViews>
  <sheets>
    <sheet name="전체조서" sheetId="9" r:id="rId1"/>
  </sheets>
  <definedNames>
    <definedName name="_xlnm._FilterDatabase" localSheetId="0" hidden="1">전체조서!$A$5:$S$19</definedName>
    <definedName name="_xlnm.Print_Area" localSheetId="0">전체조서!$A$1:$S$25</definedName>
    <definedName name="_xlnm.Print_Titles" localSheetId="0">전체조서!$3:$5</definedName>
  </definedNames>
  <calcPr calcId="145621"/>
</workbook>
</file>

<file path=xl/calcChain.xml><?xml version="1.0" encoding="utf-8"?>
<calcChain xmlns="http://schemas.openxmlformats.org/spreadsheetml/2006/main">
  <c r="Q24" i="9" l="1"/>
  <c r="R25" i="9" l="1"/>
  <c r="S25" i="9" l="1"/>
  <c r="S24" i="9" s="1"/>
  <c r="R24" i="9"/>
  <c r="L22" i="9"/>
  <c r="M22" i="9"/>
  <c r="K22" i="9"/>
  <c r="N22" i="9" s="1"/>
  <c r="P23" i="9"/>
  <c r="O23" i="9"/>
  <c r="N23" i="9" s="1"/>
  <c r="F24" i="9"/>
  <c r="F22" i="9"/>
  <c r="M24" i="9"/>
  <c r="L24" i="9"/>
  <c r="K24" i="9"/>
  <c r="J24" i="9"/>
  <c r="J22" i="9" s="1"/>
  <c r="Q23" i="9"/>
  <c r="R23" i="9" s="1"/>
  <c r="S23" i="9" l="1"/>
  <c r="S22" i="9" s="1"/>
  <c r="R22" i="9"/>
  <c r="P24" i="9"/>
  <c r="Q22" i="9"/>
  <c r="O22" i="9"/>
  <c r="O24" i="9"/>
  <c r="P22" i="9"/>
  <c r="N24" i="9"/>
  <c r="Q18" i="9"/>
  <c r="R18" i="9" s="1"/>
  <c r="S18" i="9" s="1"/>
  <c r="K19" i="9"/>
  <c r="P19" i="9" s="1"/>
  <c r="Q19" i="9"/>
  <c r="R19" i="9" s="1"/>
  <c r="S19" i="9" s="1"/>
  <c r="O19" i="9" l="1"/>
  <c r="N19" i="9" s="1"/>
  <c r="F7" i="9" l="1"/>
  <c r="F6" i="9" s="1"/>
  <c r="L7" i="9"/>
  <c r="M7" i="9"/>
  <c r="Q10" i="9"/>
  <c r="R10" i="9" s="1"/>
  <c r="S10" i="9" s="1"/>
  <c r="Q11" i="9"/>
  <c r="R11" i="9" s="1"/>
  <c r="S11" i="9" s="1"/>
  <c r="Q12" i="9"/>
  <c r="R12" i="9" s="1"/>
  <c r="S12" i="9" s="1"/>
  <c r="Q13" i="9"/>
  <c r="R13" i="9" s="1"/>
  <c r="S13" i="9" s="1"/>
  <c r="Q14" i="9"/>
  <c r="R14" i="9" s="1"/>
  <c r="S14" i="9" s="1"/>
  <c r="Q15" i="9"/>
  <c r="R15" i="9" s="1"/>
  <c r="S15" i="9" s="1"/>
  <c r="Q16" i="9"/>
  <c r="R16" i="9" s="1"/>
  <c r="S16" i="9" s="1"/>
  <c r="Q17" i="9"/>
  <c r="R17" i="9" s="1"/>
  <c r="S17" i="9" s="1"/>
  <c r="K10" i="9"/>
  <c r="O10" i="9" s="1"/>
  <c r="K11" i="9"/>
  <c r="O11" i="9" s="1"/>
  <c r="K12" i="9"/>
  <c r="O12" i="9" s="1"/>
  <c r="K13" i="9"/>
  <c r="O13" i="9" s="1"/>
  <c r="K14" i="9"/>
  <c r="O14" i="9" s="1"/>
  <c r="K15" i="9"/>
  <c r="O15" i="9" s="1"/>
  <c r="K16" i="9"/>
  <c r="O16" i="9" s="1"/>
  <c r="K17" i="9"/>
  <c r="O17" i="9" s="1"/>
  <c r="Q21" i="9"/>
  <c r="R21" i="9" s="1"/>
  <c r="S21" i="9" s="1"/>
  <c r="K21" i="9"/>
  <c r="P21" i="9" s="1"/>
  <c r="Q20" i="9"/>
  <c r="R20" i="9" s="1"/>
  <c r="S20" i="9" s="1"/>
  <c r="N20" i="9"/>
  <c r="K20" i="9"/>
  <c r="P11" i="9" l="1"/>
  <c r="N11" i="9" s="1"/>
  <c r="P15" i="9"/>
  <c r="N15" i="9" s="1"/>
  <c r="O21" i="9"/>
  <c r="N21" i="9" s="1"/>
  <c r="P17" i="9"/>
  <c r="N17" i="9" s="1"/>
  <c r="P16" i="9"/>
  <c r="N16" i="9" s="1"/>
  <c r="P14" i="9"/>
  <c r="N14" i="9" s="1"/>
  <c r="P13" i="9"/>
  <c r="N13" i="9" s="1"/>
  <c r="P12" i="9"/>
  <c r="N12" i="9" s="1"/>
  <c r="P10" i="9"/>
  <c r="N10" i="9" s="1"/>
  <c r="Q8" i="9" l="1"/>
  <c r="R8" i="9" s="1"/>
  <c r="K8" i="9"/>
  <c r="S8" i="9" l="1"/>
  <c r="P8" i="9"/>
  <c r="O8" i="9"/>
  <c r="Q9" i="9"/>
  <c r="Q7" i="9" l="1"/>
  <c r="R9" i="9"/>
  <c r="N8" i="9"/>
  <c r="S9" i="9" l="1"/>
  <c r="S7" i="9" s="1"/>
  <c r="R7" i="9"/>
  <c r="R6" i="9" s="1"/>
  <c r="K9" i="9"/>
  <c r="K7" i="9" s="1"/>
  <c r="J7" i="9"/>
  <c r="O9" i="9" l="1"/>
  <c r="O7" i="9"/>
  <c r="S6" i="9"/>
  <c r="L6" i="9"/>
  <c r="J6" i="9"/>
  <c r="M6" i="9"/>
  <c r="P9" i="9"/>
  <c r="N9" i="9" s="1"/>
  <c r="N7" i="9" l="1"/>
  <c r="P7" i="9"/>
  <c r="Q6" i="9"/>
  <c r="K6" i="9"/>
  <c r="O6" i="9" s="1"/>
  <c r="P6" i="9" l="1"/>
  <c r="N6" i="9" s="1"/>
</calcChain>
</file>

<file path=xl/sharedStrings.xml><?xml version="1.0" encoding="utf-8"?>
<sst xmlns="http://schemas.openxmlformats.org/spreadsheetml/2006/main" count="114" uniqueCount="88">
  <si>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</si>
  <si>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</si>
  <si>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</si>
  <si>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</si>
  <si>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</si>
  <si>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</si>
  <si>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</si>
  <si>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</si>
  <si>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</si>
  <si>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</si>
  <si>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</si>
  <si>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</si>
  <si>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2015년
지원액</t>
    <phoneticPr fontId="1" type="noConversion"/>
  </si>
  <si>
    <t>16년 신청액</t>
    <phoneticPr fontId="1" type="noConversion"/>
  </si>
  <si>
    <t>검토조정액</t>
    <phoneticPr fontId="1" type="noConversion"/>
  </si>
  <si>
    <t>심의조정액</t>
    <phoneticPr fontId="1" type="noConversion"/>
  </si>
  <si>
    <t>공모대상</t>
    <phoneticPr fontId="1" type="noConversion"/>
  </si>
  <si>
    <t>농정과</t>
    <phoneticPr fontId="1" type="noConversion"/>
  </si>
  <si>
    <t>사유기재</t>
    <phoneticPr fontId="1" type="noConversion"/>
  </si>
  <si>
    <t>공모여부</t>
    <phoneticPr fontId="1" type="noConversion"/>
  </si>
  <si>
    <t>사업
분류</t>
    <phoneticPr fontId="1" type="noConversion"/>
  </si>
  <si>
    <t>보조</t>
    <phoneticPr fontId="1" type="noConversion"/>
  </si>
  <si>
    <t>재원비율</t>
    <phoneticPr fontId="1" type="noConversion"/>
  </si>
  <si>
    <t>농정과 소계</t>
    <phoneticPr fontId="1" type="noConversion"/>
  </si>
  <si>
    <t>민간자본사업보조</t>
  </si>
  <si>
    <t>제5회 예천군 보조금심의위원회 대상자선정 심의 조서</t>
    <phoneticPr fontId="1" type="noConversion"/>
  </si>
  <si>
    <t>민간자본사업보조</t>
    <phoneticPr fontId="1" type="noConversion"/>
  </si>
  <si>
    <t>44,000,000원*70%</t>
    <phoneticPr fontId="1" type="noConversion"/>
  </si>
  <si>
    <t>중소형 농기계 지원
[별지조서 참조]</t>
    <phoneticPr fontId="1" type="noConversion"/>
  </si>
  <si>
    <t>우수 농특산물 포장재 지원사업[별지조서 참조]</t>
    <phoneticPr fontId="1" type="noConversion"/>
  </si>
  <si>
    <t>2,000,000원*13대*50%</t>
  </si>
  <si>
    <t>농정과</t>
    <phoneticPr fontId="1" type="noConversion"/>
  </si>
  <si>
    <t>보조</t>
    <phoneticPr fontId="1" type="noConversion"/>
  </si>
  <si>
    <t>공모대상</t>
    <phoneticPr fontId="1" type="noConversion"/>
  </si>
  <si>
    <t>용문면 금당실길 104 남용환 외 8명</t>
    <phoneticPr fontId="1" type="noConversion"/>
  </si>
  <si>
    <t>민간자본사업보조</t>
    <phoneticPr fontId="1" type="noConversion"/>
  </si>
  <si>
    <t>5,000,000원 * 9농가 * 80%</t>
    <phoneticPr fontId="1" type="noConversion"/>
  </si>
  <si>
    <t>농정과</t>
    <phoneticPr fontId="1" type="noConversion"/>
  </si>
  <si>
    <t>귀농인 빈집수리비 지원(국도비)</t>
    <phoneticPr fontId="1" type="noConversion"/>
  </si>
  <si>
    <t>효자면 상사곡길 47 최병진</t>
    <phoneticPr fontId="1" type="noConversion"/>
  </si>
  <si>
    <t>5,000,000원 * 1농가 * 80%</t>
    <phoneticPr fontId="1" type="noConversion"/>
  </si>
  <si>
    <t>농산물 선별기 지원</t>
    <phoneticPr fontId="1" type="noConversion"/>
  </si>
  <si>
    <t>고추 비가림재배시설 지원</t>
    <phoneticPr fontId="1" type="noConversion"/>
  </si>
  <si>
    <t>에너지절감시설 설치(보온덮개, 다겹보온커튼 등)</t>
    <phoneticPr fontId="1" type="noConversion"/>
  </si>
  <si>
    <t>117,700,000원 * 50%
(사업별단가적용)</t>
    <phoneticPr fontId="1" type="noConversion"/>
  </si>
  <si>
    <t>138,000,000원 * 50%
(사업별단가적용)</t>
    <phoneticPr fontId="1" type="noConversion"/>
  </si>
  <si>
    <t>2,300,000원 * 3동 * 50%</t>
    <phoneticPr fontId="1" type="noConversion"/>
  </si>
  <si>
    <t>2,300,000원 * 2동 * 50%</t>
    <phoneticPr fontId="1" type="noConversion"/>
  </si>
  <si>
    <t>7,444,000원 * 50%
(사업별단가적용)</t>
    <phoneticPr fontId="1" type="noConversion"/>
  </si>
  <si>
    <t>6,000,000원 * 1대 * 50%</t>
    <phoneticPr fontId="1" type="noConversion"/>
  </si>
  <si>
    <t>20,000원 * 1,000㎡ * 50%</t>
    <phoneticPr fontId="1" type="noConversion"/>
  </si>
  <si>
    <t>13,000원 * 2,310㎡ * 50%</t>
    <phoneticPr fontId="1" type="noConversion"/>
  </si>
  <si>
    <t>귀농인 영농기반 지원
[별지조서 참조]</t>
    <phoneticPr fontId="1" type="noConversion"/>
  </si>
  <si>
    <t>소득작목육성지원(비가림시설, 저온저장고 등)[별지조서 참조]</t>
    <phoneticPr fontId="1" type="noConversion"/>
  </si>
  <si>
    <t>유천면 화지2길 50 윤희운</t>
    <phoneticPr fontId="1" type="noConversion"/>
  </si>
  <si>
    <t>용문면 금당실길 163-5 고기분</t>
    <phoneticPr fontId="1" type="noConversion"/>
  </si>
  <si>
    <t>지보면 오송길 34-14 권재규</t>
    <phoneticPr fontId="1" type="noConversion"/>
  </si>
  <si>
    <t>민속채소양채류생산기반확충(시설하우스, 관수관비시설 등)[별지조서 참조]</t>
    <phoneticPr fontId="1" type="noConversion"/>
  </si>
  <si>
    <t>원예작물 비가림 시설 지원[별지조서 참조]</t>
    <phoneticPr fontId="1" type="noConversion"/>
  </si>
  <si>
    <t>일손절감형 농기자재 지원[별지조서 참조]</t>
    <phoneticPr fontId="1" type="noConversion"/>
  </si>
  <si>
    <t>시설원예 노후하우스 기자재 지원[별지조서 참조]</t>
    <phoneticPr fontId="1" type="noConversion"/>
  </si>
  <si>
    <t>농정과</t>
    <phoneticPr fontId="1" type="noConversion"/>
  </si>
  <si>
    <t>민간자본사업보조</t>
    <phoneticPr fontId="1" type="noConversion"/>
  </si>
  <si>
    <t>606,060원 * 33㎡ * 50%</t>
    <phoneticPr fontId="1" type="noConversion"/>
  </si>
  <si>
    <t>은풍면 은풍로 293-9 김수길</t>
    <phoneticPr fontId="1" type="noConversion"/>
  </si>
  <si>
    <t>다목적 농가형 저온저장고 설치</t>
    <phoneticPr fontId="1" type="noConversion"/>
  </si>
  <si>
    <t>20,000,000원 * 1대 * 25%</t>
    <phoneticPr fontId="1" type="noConversion"/>
  </si>
  <si>
    <t>은풍면 율곡1길 161 김택성</t>
    <phoneticPr fontId="1" type="noConversion"/>
  </si>
  <si>
    <t>과수전용방제기(ss기)</t>
    <phoneticPr fontId="1" type="noConversion"/>
  </si>
  <si>
    <t>농업기술센터</t>
  </si>
  <si>
    <t>국내육성 우수꿀벌계통증식보급</t>
  </si>
  <si>
    <t>공모대상</t>
  </si>
  <si>
    <t>환경관리과</t>
  </si>
  <si>
    <t>민간자본사업 보조</t>
  </si>
  <si>
    <t>야생동물 피해예방시설 설치 :  5,323</t>
  </si>
  <si>
    <t>예천군양봉협회
(대표 엄승일)</t>
    <phoneticPr fontId="1" type="noConversion"/>
  </si>
  <si>
    <t>40,000,000원 * 1개소</t>
    <phoneticPr fontId="1" type="noConversion"/>
  </si>
  <si>
    <t>야생동물 피해예방시설 지원사업[별지조서참조]</t>
    <phoneticPr fontId="1" type="noConversion"/>
  </si>
  <si>
    <t>남창한 외 1명</t>
    <phoneticPr fontId="1" type="noConversion"/>
  </si>
  <si>
    <t>예천읍 김춘길 외 12</t>
    <phoneticPr fontId="1" type="noConversion"/>
  </si>
  <si>
    <t>용궁면 윤종대 외 4</t>
    <phoneticPr fontId="1" type="noConversion"/>
  </si>
  <si>
    <t>예천읍 전재홍 외 14</t>
    <phoneticPr fontId="1" type="noConversion"/>
  </si>
  <si>
    <t>보문면 김화식 외 22</t>
    <phoneticPr fontId="1" type="noConversion"/>
  </si>
  <si>
    <t>예천읍 권세운 외 2</t>
    <phoneticPr fontId="1" type="noConversion"/>
  </si>
  <si>
    <t>용궁면 권혁수 외 1</t>
    <phoneticPr fontId="1" type="noConversion"/>
  </si>
  <si>
    <t>유천면 이정석 외 2</t>
    <phoneticPr fontId="1" type="noConversion"/>
  </si>
  <si>
    <t>환경관리과 소계</t>
    <phoneticPr fontId="1" type="noConversion"/>
  </si>
  <si>
    <t>농업기술센터 소계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</si>
</sst>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sz val="11"/>
      <name val="돋움"/>
      <family val="3"/>
      <charset val="129"/>
    </font>
    <font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/>
    <xf numFmtId="41" fontId="16" fillId="0" borderId="0" applyFont="0" applyFill="0" applyBorder="0" applyAlignment="0" applyProtection="0"/>
    <xf numFmtId="0" fontId="18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/>
  </cellStyleXfs>
  <cellXfs count="75">
    <xf numFmtId="0" fontId="0" fillId="0" borderId="0" xfId="0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41" fontId="5" fillId="3" borderId="6" xfId="1" applyFont="1" applyFill="1" applyBorder="1" applyAlignment="1">
      <alignment horizontal="right" vertical="center" wrapText="1"/>
    </xf>
    <xf numFmtId="41" fontId="11" fillId="3" borderId="6" xfId="6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left" vertical="center" wrapText="1"/>
    </xf>
    <xf numFmtId="41" fontId="17" fillId="3" borderId="6" xfId="6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41" fontId="6" fillId="0" borderId="6" xfId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10" fillId="3" borderId="6" xfId="0" applyFont="1" applyFill="1" applyBorder="1" applyAlignment="1">
      <alignment horizontal="left" vertical="center" shrinkToFit="1"/>
    </xf>
    <xf numFmtId="0" fontId="5" fillId="3" borderId="6" xfId="0" applyFont="1" applyFill="1" applyBorder="1" applyAlignment="1">
      <alignment horizontal="left" vertical="center" shrinkToFit="1"/>
    </xf>
    <xf numFmtId="0" fontId="11" fillId="3" borderId="6" xfId="5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 wrapText="1"/>
    </xf>
    <xf numFmtId="41" fontId="6" fillId="3" borderId="6" xfId="1" applyFont="1" applyFill="1" applyBorder="1" applyAlignment="1">
      <alignment horizontal="right" vertical="center" wrapText="1"/>
    </xf>
    <xf numFmtId="176" fontId="6" fillId="3" borderId="6" xfId="1" applyNumberFormat="1" applyFont="1" applyFill="1" applyBorder="1" applyAlignment="1">
      <alignment horizontal="right" vertical="center" wrapText="1"/>
    </xf>
    <xf numFmtId="9" fontId="6" fillId="3" borderId="6" xfId="2" applyFont="1" applyFill="1" applyBorder="1" applyAlignment="1">
      <alignment horizontal="right" vertical="center" wrapText="1"/>
    </xf>
    <xf numFmtId="0" fontId="9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1" fontId="5" fillId="4" borderId="5" xfId="1" applyFont="1" applyFill="1" applyBorder="1" applyAlignment="1">
      <alignment horizontal="center" vertical="center"/>
    </xf>
    <xf numFmtId="9" fontId="5" fillId="4" borderId="5" xfId="1" applyNumberFormat="1" applyFont="1" applyFill="1" applyBorder="1" applyAlignment="1">
      <alignment horizontal="right" vertical="center"/>
    </xf>
    <xf numFmtId="9" fontId="5" fillId="4" borderId="5" xfId="2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1" fontId="6" fillId="2" borderId="6" xfId="1" applyFont="1" applyFill="1" applyBorder="1" applyAlignment="1">
      <alignment horizontal="right" vertical="center" wrapText="1"/>
    </xf>
    <xf numFmtId="9" fontId="6" fillId="2" borderId="6" xfId="2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41" fontId="6" fillId="0" borderId="6" xfId="1" applyFont="1" applyBorder="1" applyAlignment="1">
      <alignment horizontal="righ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9" fontId="6" fillId="0" borderId="6" xfId="2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20" fillId="0" borderId="6" xfId="0" applyFont="1" applyBorder="1">
      <alignment vertical="center"/>
    </xf>
    <xf numFmtId="9" fontId="20" fillId="0" borderId="6" xfId="2" applyFont="1" applyBorder="1">
      <alignment vertical="center"/>
    </xf>
    <xf numFmtId="41" fontId="20" fillId="0" borderId="6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41" fontId="6" fillId="0" borderId="7" xfId="1" applyFont="1" applyBorder="1" applyAlignment="1">
      <alignment horizontal="right" vertical="center" wrapText="1"/>
    </xf>
    <xf numFmtId="176" fontId="6" fillId="0" borderId="7" xfId="1" applyNumberFormat="1" applyFont="1" applyBorder="1" applyAlignment="1">
      <alignment horizontal="right" vertical="center" wrapText="1"/>
    </xf>
    <xf numFmtId="9" fontId="6" fillId="0" borderId="7" xfId="2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1">
    <cellStyle name="백분율" xfId="2" builtinId="5"/>
    <cellStyle name="쉼표 [0]" xfId="1" builtinId="6"/>
    <cellStyle name="쉼표 [0] 2" xfId="9"/>
    <cellStyle name="쉼표 [0] 2 2" xfId="6"/>
    <cellStyle name="쉼표 [0] 6" xfId="8"/>
    <cellStyle name="표준" xfId="0" builtinId="0"/>
    <cellStyle name="표준 159" xfId="4"/>
    <cellStyle name="표준 173" xfId="3"/>
    <cellStyle name="표준 2" xfId="7"/>
    <cellStyle name="표준 2 3" xfId="5"/>
    <cellStyle name="표준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5"/>
  <sheetViews>
    <sheetView tabSelected="1" view="pageBreakPreview" zoomScale="55" zoomScaleNormal="85" zoomScaleSheetLayoutView="55" workbookViewId="0">
      <pane ySplit="5" topLeftCell="A6" activePane="bottomLeft" state="frozen"/>
      <selection activeCell="H1" sqref="H1"/>
      <selection pane="bottomLeft" activeCell="A25" sqref="A25"/>
    </sheetView>
  </sheetViews>
  <sheetFormatPr defaultRowHeight="17.25" x14ac:dyDescent="0.3"/>
  <cols>
    <col min="1" max="1" width="30.125" customWidth="1"/>
    <col min="2" max="2" width="9.625" style="4" hidden="1" customWidth="1"/>
    <col min="3" max="3" width="15.5" style="4" hidden="1" customWidth="1"/>
    <col min="4" max="4" width="11.125" style="4" hidden="1" customWidth="1"/>
    <col min="5" max="5" width="2" style="6" hidden="1" customWidth="1"/>
    <col min="6" max="6" width="36.625" customWidth="1"/>
    <col min="7" max="7" width="36.75" customWidth="1"/>
    <col min="8" max="8" width="31.5" customWidth="1"/>
    <col min="9" max="9" width="32.625" style="3" customWidth="1"/>
    <col min="10" max="10" width="18.75" customWidth="1"/>
    <col min="11" max="13" width="20.625" customWidth="1"/>
    <col min="14" max="16" width="13.125" customWidth="1"/>
    <col min="17" max="17" width="19.25" customWidth="1"/>
    <col min="18" max="18" width="20" customWidth="1"/>
    <col min="19" max="19" width="18.125" customWidth="1"/>
  </cols>
  <sheetData>
    <row r="1" spans="1:19" ht="77.25" customHeight="1" x14ac:dyDescent="0.3">
      <c r="A1" s="70" t="s">
        <v>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41.25" customHeight="1" x14ac:dyDescent="0.3">
      <c r="A2" s="2"/>
      <c r="B2" s="2"/>
      <c r="C2" s="2"/>
      <c r="D2" s="2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71" t="s">
        <v>10</v>
      </c>
      <c r="S2" s="71"/>
    </row>
    <row r="3" spans="1:19" ht="41.25" hidden="1" customHeight="1" x14ac:dyDescent="0.3">
      <c r="K3" s="67" t="s">
        <v>13</v>
      </c>
      <c r="L3" s="67"/>
      <c r="M3" s="67"/>
      <c r="Q3" s="67" t="s">
        <v>14</v>
      </c>
      <c r="R3" s="67"/>
      <c r="S3" s="7" t="s">
        <v>15</v>
      </c>
    </row>
    <row r="4" spans="1:19" ht="27.75" customHeight="1" x14ac:dyDescent="0.3">
      <c r="A4" s="68" t="s">
        <v>0</v>
      </c>
      <c r="B4" s="9" t="s">
        <v>20</v>
      </c>
      <c r="C4" s="18" t="s">
        <v>19</v>
      </c>
      <c r="D4" s="18"/>
      <c r="E4" s="8" t="s">
        <v>18</v>
      </c>
      <c r="F4" s="68" t="s">
        <v>8</v>
      </c>
      <c r="G4" s="68" t="s">
        <v>7</v>
      </c>
      <c r="H4" s="68" t="s">
        <v>11</v>
      </c>
      <c r="I4" s="68" t="s">
        <v>9</v>
      </c>
      <c r="J4" s="72" t="s">
        <v>12</v>
      </c>
      <c r="K4" s="68" t="s">
        <v>1</v>
      </c>
      <c r="L4" s="68" t="s">
        <v>2</v>
      </c>
      <c r="M4" s="68" t="s">
        <v>3</v>
      </c>
      <c r="N4" s="74" t="s">
        <v>22</v>
      </c>
      <c r="O4" s="74"/>
      <c r="P4" s="74"/>
      <c r="Q4" s="67" t="s">
        <v>4</v>
      </c>
      <c r="R4" s="67" t="s">
        <v>6</v>
      </c>
      <c r="S4" s="67" t="s">
        <v>5</v>
      </c>
    </row>
    <row r="5" spans="1:19" ht="27.75" customHeight="1" x14ac:dyDescent="0.3">
      <c r="A5" s="69"/>
      <c r="B5" s="10"/>
      <c r="C5" s="10"/>
      <c r="D5" s="10"/>
      <c r="E5" s="10"/>
      <c r="F5" s="69"/>
      <c r="G5" s="69"/>
      <c r="H5" s="69"/>
      <c r="I5" s="69"/>
      <c r="J5" s="73"/>
      <c r="K5" s="69"/>
      <c r="L5" s="69"/>
      <c r="M5" s="69"/>
      <c r="N5" s="9" t="s">
        <v>1</v>
      </c>
      <c r="O5" s="9" t="s">
        <v>2</v>
      </c>
      <c r="P5" s="9" t="s">
        <v>3</v>
      </c>
      <c r="Q5" s="67"/>
      <c r="R5" s="67"/>
      <c r="S5" s="67"/>
    </row>
    <row r="6" spans="1:19" ht="67.5" customHeight="1" x14ac:dyDescent="0.3">
      <c r="A6" s="34" t="s">
        <v>1</v>
      </c>
      <c r="B6" s="34"/>
      <c r="C6" s="34"/>
      <c r="D6" s="34"/>
      <c r="E6" s="53"/>
      <c r="F6" s="35">
        <f>SUBTOTAL(103,F7:F25)</f>
        <v>16</v>
      </c>
      <c r="G6" s="34"/>
      <c r="H6" s="34"/>
      <c r="I6" s="51"/>
      <c r="J6" s="36">
        <f>SUBTOTAL(9,J7:J920)</f>
        <v>0</v>
      </c>
      <c r="K6" s="36">
        <f>SUBTOTAL(9,K7:K920)</f>
        <v>538997</v>
      </c>
      <c r="L6" s="36">
        <f>SUBTOTAL(9,L7:L920)</f>
        <v>306954</v>
      </c>
      <c r="M6" s="36">
        <f>SUBTOTAL(9,M7:M920)</f>
        <v>232043</v>
      </c>
      <c r="N6" s="37">
        <f>O6+P6</f>
        <v>1</v>
      </c>
      <c r="O6" s="38">
        <f>L6/K6</f>
        <v>0.56949111034013178</v>
      </c>
      <c r="P6" s="38">
        <f>M6/K6</f>
        <v>0.43050888965986822</v>
      </c>
      <c r="Q6" s="36">
        <f>SUBTOTAL(9,Q7:Q920)</f>
        <v>306954</v>
      </c>
      <c r="R6" s="36">
        <f>SUBTOTAL(9,R7:R25)</f>
        <v>306954</v>
      </c>
      <c r="S6" s="36">
        <f>SUBTOTAL(9,S7:S920)</f>
        <v>306954</v>
      </c>
    </row>
    <row r="7" spans="1:19" ht="67.5" customHeight="1" x14ac:dyDescent="0.3">
      <c r="A7" s="66" t="s">
        <v>23</v>
      </c>
      <c r="B7" s="66"/>
      <c r="C7" s="40"/>
      <c r="D7" s="40"/>
      <c r="E7" s="39"/>
      <c r="F7" s="41">
        <f>SUBTOTAL(103,F8:F21)</f>
        <v>14</v>
      </c>
      <c r="G7" s="40"/>
      <c r="H7" s="41"/>
      <c r="I7" s="52"/>
      <c r="J7" s="42">
        <f>SUBTOTAL(9,J9:J19)</f>
        <v>0</v>
      </c>
      <c r="K7" s="42">
        <f>SUBTOTAL(9,K8:K21)</f>
        <v>493674</v>
      </c>
      <c r="L7" s="42">
        <f>SUBTOTAL(9,L8:L21)</f>
        <v>263977</v>
      </c>
      <c r="M7" s="42">
        <f>SUBTOTAL(9,M8:M21)</f>
        <v>229697</v>
      </c>
      <c r="N7" s="43">
        <f>K7/K7</f>
        <v>1</v>
      </c>
      <c r="O7" s="43">
        <f>L7/K7</f>
        <v>0.53471926818102633</v>
      </c>
      <c r="P7" s="43">
        <f>M7/K7</f>
        <v>0.46528073181897367</v>
      </c>
      <c r="Q7" s="42">
        <f>SUBTOTAL(9,Q8:Q21)</f>
        <v>263977</v>
      </c>
      <c r="R7" s="42">
        <f>SUBTOTAL(9,R8:R21)</f>
        <v>263977</v>
      </c>
      <c r="S7" s="42">
        <f>SUBTOTAL(9,S8:S21)</f>
        <v>263977</v>
      </c>
    </row>
    <row r="8" spans="1:19" ht="67.5" customHeight="1" x14ac:dyDescent="0.3">
      <c r="A8" s="44" t="s">
        <v>17</v>
      </c>
      <c r="B8" s="44"/>
      <c r="C8" s="44"/>
      <c r="D8" s="44"/>
      <c r="E8" s="50"/>
      <c r="F8" s="45" t="s">
        <v>28</v>
      </c>
      <c r="G8" s="45" t="s">
        <v>79</v>
      </c>
      <c r="H8" s="46" t="s">
        <v>24</v>
      </c>
      <c r="I8" s="23" t="s">
        <v>30</v>
      </c>
      <c r="J8" s="47"/>
      <c r="K8" s="48">
        <f>L8+M8</f>
        <v>26000</v>
      </c>
      <c r="L8" s="47">
        <v>13000</v>
      </c>
      <c r="M8" s="47">
        <v>13000</v>
      </c>
      <c r="N8" s="49">
        <f t="shared" ref="N8" si="0">O8+P8</f>
        <v>1</v>
      </c>
      <c r="O8" s="49">
        <f>L8/K8</f>
        <v>0.5</v>
      </c>
      <c r="P8" s="49">
        <f>M8/K8</f>
        <v>0.5</v>
      </c>
      <c r="Q8" s="47">
        <f>L8</f>
        <v>13000</v>
      </c>
      <c r="R8" s="47">
        <f>Q8</f>
        <v>13000</v>
      </c>
      <c r="S8" s="47">
        <f>R8</f>
        <v>13000</v>
      </c>
    </row>
    <row r="9" spans="1:19" ht="67.5" customHeight="1" x14ac:dyDescent="0.3">
      <c r="A9" s="44" t="s">
        <v>17</v>
      </c>
      <c r="B9" s="44" t="s">
        <v>21</v>
      </c>
      <c r="C9" s="44" t="s">
        <v>16</v>
      </c>
      <c r="D9" s="44"/>
      <c r="E9" s="50"/>
      <c r="F9" s="11" t="s">
        <v>29</v>
      </c>
      <c r="G9" s="45" t="s">
        <v>80</v>
      </c>
      <c r="H9" s="46" t="s">
        <v>26</v>
      </c>
      <c r="I9" s="23" t="s">
        <v>27</v>
      </c>
      <c r="J9" s="47"/>
      <c r="K9" s="48">
        <f>L9+M9</f>
        <v>44000</v>
      </c>
      <c r="L9" s="47">
        <v>30800</v>
      </c>
      <c r="M9" s="47">
        <v>13200</v>
      </c>
      <c r="N9" s="49">
        <f t="shared" ref="N9" si="1">O9+P9</f>
        <v>1</v>
      </c>
      <c r="O9" s="49">
        <f>L9/K9</f>
        <v>0.7</v>
      </c>
      <c r="P9" s="49">
        <f>M9/K9</f>
        <v>0.3</v>
      </c>
      <c r="Q9" s="47">
        <f>L9</f>
        <v>30800</v>
      </c>
      <c r="R9" s="47">
        <f t="shared" ref="R9:R21" si="2">Q9</f>
        <v>30800</v>
      </c>
      <c r="S9" s="47">
        <f t="shared" ref="S9:S21" si="3">R9</f>
        <v>30800</v>
      </c>
    </row>
    <row r="10" spans="1:19" ht="86.25" customHeight="1" x14ac:dyDescent="0.3">
      <c r="A10" s="44" t="s">
        <v>37</v>
      </c>
      <c r="B10" s="44"/>
      <c r="C10" s="44"/>
      <c r="D10" s="44"/>
      <c r="E10" s="50"/>
      <c r="F10" s="16" t="s">
        <v>53</v>
      </c>
      <c r="G10" s="19" t="s">
        <v>81</v>
      </c>
      <c r="H10" s="46" t="s">
        <v>26</v>
      </c>
      <c r="I10" s="24" t="s">
        <v>44</v>
      </c>
      <c r="J10" s="47"/>
      <c r="K10" s="48">
        <f t="shared" ref="K10:K17" si="4">L10+M10</f>
        <v>117700</v>
      </c>
      <c r="L10" s="47">
        <v>58850</v>
      </c>
      <c r="M10" s="47">
        <v>58850</v>
      </c>
      <c r="N10" s="49">
        <f t="shared" ref="N10:N17" si="5">O10+P10</f>
        <v>1</v>
      </c>
      <c r="O10" s="49">
        <f t="shared" ref="O10:O17" si="6">L10/K10</f>
        <v>0.5</v>
      </c>
      <c r="P10" s="49">
        <f t="shared" ref="P10:P17" si="7">M10/K10</f>
        <v>0.5</v>
      </c>
      <c r="Q10" s="47">
        <f t="shared" ref="Q10:Q17" si="8">L10</f>
        <v>58850</v>
      </c>
      <c r="R10" s="47">
        <f t="shared" si="2"/>
        <v>58850</v>
      </c>
      <c r="S10" s="47">
        <f t="shared" si="3"/>
        <v>58850</v>
      </c>
    </row>
    <row r="11" spans="1:19" ht="97.5" customHeight="1" x14ac:dyDescent="0.3">
      <c r="A11" s="44" t="s">
        <v>37</v>
      </c>
      <c r="B11" s="44"/>
      <c r="C11" s="44"/>
      <c r="D11" s="44"/>
      <c r="E11" s="50"/>
      <c r="F11" s="16" t="s">
        <v>57</v>
      </c>
      <c r="G11" s="20" t="s">
        <v>82</v>
      </c>
      <c r="H11" s="46" t="s">
        <v>26</v>
      </c>
      <c r="I11" s="24" t="s">
        <v>45</v>
      </c>
      <c r="J11" s="47"/>
      <c r="K11" s="48">
        <f t="shared" si="4"/>
        <v>138000</v>
      </c>
      <c r="L11" s="21">
        <v>69000</v>
      </c>
      <c r="M11" s="21">
        <v>69000</v>
      </c>
      <c r="N11" s="49">
        <f t="shared" si="5"/>
        <v>1</v>
      </c>
      <c r="O11" s="49">
        <f t="shared" si="6"/>
        <v>0.5</v>
      </c>
      <c r="P11" s="49">
        <f t="shared" si="7"/>
        <v>0.5</v>
      </c>
      <c r="Q11" s="47">
        <f t="shared" si="8"/>
        <v>69000</v>
      </c>
      <c r="R11" s="47">
        <f t="shared" si="2"/>
        <v>69000</v>
      </c>
      <c r="S11" s="47">
        <f t="shared" si="3"/>
        <v>69000</v>
      </c>
    </row>
    <row r="12" spans="1:19" ht="67.5" customHeight="1" x14ac:dyDescent="0.3">
      <c r="A12" s="44" t="s">
        <v>37</v>
      </c>
      <c r="B12" s="44"/>
      <c r="C12" s="44"/>
      <c r="D12" s="44"/>
      <c r="E12" s="50"/>
      <c r="F12" s="16" t="s">
        <v>58</v>
      </c>
      <c r="G12" s="20" t="s">
        <v>83</v>
      </c>
      <c r="H12" s="46" t="s">
        <v>26</v>
      </c>
      <c r="I12" s="24" t="s">
        <v>46</v>
      </c>
      <c r="J12" s="47"/>
      <c r="K12" s="48">
        <f t="shared" si="4"/>
        <v>6900</v>
      </c>
      <c r="L12" s="21">
        <v>3450</v>
      </c>
      <c r="M12" s="21">
        <v>3450</v>
      </c>
      <c r="N12" s="49">
        <f t="shared" si="5"/>
        <v>1</v>
      </c>
      <c r="O12" s="49">
        <f t="shared" si="6"/>
        <v>0.5</v>
      </c>
      <c r="P12" s="49">
        <f t="shared" si="7"/>
        <v>0.5</v>
      </c>
      <c r="Q12" s="47">
        <f t="shared" si="8"/>
        <v>3450</v>
      </c>
      <c r="R12" s="47">
        <f t="shared" si="2"/>
        <v>3450</v>
      </c>
      <c r="S12" s="47">
        <f t="shared" si="3"/>
        <v>3450</v>
      </c>
    </row>
    <row r="13" spans="1:19" ht="67.5" customHeight="1" x14ac:dyDescent="0.3">
      <c r="A13" s="44" t="s">
        <v>37</v>
      </c>
      <c r="B13" s="44"/>
      <c r="C13" s="44"/>
      <c r="D13" s="44"/>
      <c r="E13" s="50"/>
      <c r="F13" s="16" t="s">
        <v>59</v>
      </c>
      <c r="G13" s="45" t="s">
        <v>84</v>
      </c>
      <c r="H13" s="46" t="s">
        <v>26</v>
      </c>
      <c r="I13" s="24" t="s">
        <v>47</v>
      </c>
      <c r="J13" s="47"/>
      <c r="K13" s="48">
        <f t="shared" si="4"/>
        <v>4600</v>
      </c>
      <c r="L13" s="47">
        <v>2300</v>
      </c>
      <c r="M13" s="47">
        <v>2300</v>
      </c>
      <c r="N13" s="49">
        <f t="shared" si="5"/>
        <v>1</v>
      </c>
      <c r="O13" s="49">
        <f t="shared" si="6"/>
        <v>0.5</v>
      </c>
      <c r="P13" s="49">
        <f t="shared" si="7"/>
        <v>0.5</v>
      </c>
      <c r="Q13" s="47">
        <f t="shared" si="8"/>
        <v>2300</v>
      </c>
      <c r="R13" s="47">
        <f t="shared" si="2"/>
        <v>2300</v>
      </c>
      <c r="S13" s="47">
        <f t="shared" si="3"/>
        <v>2300</v>
      </c>
    </row>
    <row r="14" spans="1:19" ht="67.5" customHeight="1" x14ac:dyDescent="0.3">
      <c r="A14" s="44" t="s">
        <v>37</v>
      </c>
      <c r="B14" s="44"/>
      <c r="C14" s="44"/>
      <c r="D14" s="44"/>
      <c r="E14" s="50"/>
      <c r="F14" s="16" t="s">
        <v>60</v>
      </c>
      <c r="G14" s="45" t="s">
        <v>85</v>
      </c>
      <c r="H14" s="46" t="s">
        <v>26</v>
      </c>
      <c r="I14" s="25" t="s">
        <v>48</v>
      </c>
      <c r="J14" s="47"/>
      <c r="K14" s="48">
        <f t="shared" si="4"/>
        <v>7444</v>
      </c>
      <c r="L14" s="47">
        <v>3722</v>
      </c>
      <c r="M14" s="47">
        <v>3722</v>
      </c>
      <c r="N14" s="49">
        <f t="shared" si="5"/>
        <v>1</v>
      </c>
      <c r="O14" s="49">
        <f t="shared" si="6"/>
        <v>0.5</v>
      </c>
      <c r="P14" s="49">
        <f t="shared" si="7"/>
        <v>0.5</v>
      </c>
      <c r="Q14" s="47">
        <f t="shared" si="8"/>
        <v>3722</v>
      </c>
      <c r="R14" s="47">
        <f t="shared" si="2"/>
        <v>3722</v>
      </c>
      <c r="S14" s="47">
        <f t="shared" si="3"/>
        <v>3722</v>
      </c>
    </row>
    <row r="15" spans="1:19" ht="67.5" customHeight="1" x14ac:dyDescent="0.3">
      <c r="A15" s="44" t="s">
        <v>37</v>
      </c>
      <c r="B15" s="44"/>
      <c r="C15" s="44"/>
      <c r="D15" s="44"/>
      <c r="E15" s="50"/>
      <c r="F15" s="16" t="s">
        <v>41</v>
      </c>
      <c r="G15" s="45" t="s">
        <v>54</v>
      </c>
      <c r="H15" s="46" t="s">
        <v>26</v>
      </c>
      <c r="I15" s="25" t="s">
        <v>49</v>
      </c>
      <c r="J15" s="47"/>
      <c r="K15" s="48">
        <f t="shared" si="4"/>
        <v>6000</v>
      </c>
      <c r="L15" s="47">
        <v>3000</v>
      </c>
      <c r="M15" s="47">
        <v>3000</v>
      </c>
      <c r="N15" s="49">
        <f t="shared" si="5"/>
        <v>1</v>
      </c>
      <c r="O15" s="49">
        <f t="shared" si="6"/>
        <v>0.5</v>
      </c>
      <c r="P15" s="49">
        <f t="shared" si="7"/>
        <v>0.5</v>
      </c>
      <c r="Q15" s="47">
        <f t="shared" si="8"/>
        <v>3000</v>
      </c>
      <c r="R15" s="47">
        <f t="shared" si="2"/>
        <v>3000</v>
      </c>
      <c r="S15" s="47">
        <f t="shared" si="3"/>
        <v>3000</v>
      </c>
    </row>
    <row r="16" spans="1:19" ht="67.5" customHeight="1" x14ac:dyDescent="0.3">
      <c r="A16" s="44" t="s">
        <v>37</v>
      </c>
      <c r="B16" s="44"/>
      <c r="C16" s="44"/>
      <c r="D16" s="44"/>
      <c r="E16" s="50"/>
      <c r="F16" s="16" t="s">
        <v>42</v>
      </c>
      <c r="G16" s="45" t="s">
        <v>55</v>
      </c>
      <c r="H16" s="46" t="s">
        <v>26</v>
      </c>
      <c r="I16" s="26" t="s">
        <v>50</v>
      </c>
      <c r="J16" s="47"/>
      <c r="K16" s="48">
        <f t="shared" si="4"/>
        <v>20000</v>
      </c>
      <c r="L16" s="47">
        <v>10000</v>
      </c>
      <c r="M16" s="47">
        <v>10000</v>
      </c>
      <c r="N16" s="49">
        <f t="shared" si="5"/>
        <v>1</v>
      </c>
      <c r="O16" s="49">
        <f t="shared" si="6"/>
        <v>0.5</v>
      </c>
      <c r="P16" s="49">
        <f t="shared" si="7"/>
        <v>0.5</v>
      </c>
      <c r="Q16" s="47">
        <f t="shared" si="8"/>
        <v>10000</v>
      </c>
      <c r="R16" s="47">
        <f t="shared" si="2"/>
        <v>10000</v>
      </c>
      <c r="S16" s="47">
        <f t="shared" si="3"/>
        <v>10000</v>
      </c>
    </row>
    <row r="17" spans="1:19" ht="67.5" customHeight="1" x14ac:dyDescent="0.3">
      <c r="A17" s="28" t="s">
        <v>37</v>
      </c>
      <c r="B17" s="28"/>
      <c r="C17" s="28"/>
      <c r="D17" s="28"/>
      <c r="E17" s="29"/>
      <c r="F17" s="16" t="s">
        <v>43</v>
      </c>
      <c r="G17" s="16" t="s">
        <v>56</v>
      </c>
      <c r="H17" s="30" t="s">
        <v>26</v>
      </c>
      <c r="I17" s="27" t="s">
        <v>51</v>
      </c>
      <c r="J17" s="31"/>
      <c r="K17" s="32">
        <f t="shared" si="4"/>
        <v>30030</v>
      </c>
      <c r="L17" s="15">
        <v>15015</v>
      </c>
      <c r="M17" s="15">
        <v>15015</v>
      </c>
      <c r="N17" s="33">
        <f t="shared" si="5"/>
        <v>1</v>
      </c>
      <c r="O17" s="33">
        <f t="shared" si="6"/>
        <v>0.5</v>
      </c>
      <c r="P17" s="33">
        <f t="shared" si="7"/>
        <v>0.5</v>
      </c>
      <c r="Q17" s="31">
        <f t="shared" si="8"/>
        <v>15015</v>
      </c>
      <c r="R17" s="47">
        <f t="shared" si="2"/>
        <v>15015</v>
      </c>
      <c r="S17" s="47">
        <f t="shared" si="3"/>
        <v>15015</v>
      </c>
    </row>
    <row r="18" spans="1:19" ht="67.5" customHeight="1" x14ac:dyDescent="0.3">
      <c r="A18" s="28" t="s">
        <v>61</v>
      </c>
      <c r="B18" s="28"/>
      <c r="C18" s="28"/>
      <c r="D18" s="28"/>
      <c r="E18" s="29"/>
      <c r="F18" s="16" t="s">
        <v>68</v>
      </c>
      <c r="G18" s="16" t="s">
        <v>67</v>
      </c>
      <c r="H18" s="30" t="s">
        <v>62</v>
      </c>
      <c r="I18" s="27" t="s">
        <v>66</v>
      </c>
      <c r="J18" s="31"/>
      <c r="K18" s="32">
        <v>20000</v>
      </c>
      <c r="L18" s="15">
        <v>5000</v>
      </c>
      <c r="M18" s="15">
        <v>15000</v>
      </c>
      <c r="N18" s="33">
        <v>1</v>
      </c>
      <c r="O18" s="33">
        <v>0.25</v>
      </c>
      <c r="P18" s="33">
        <v>0.75</v>
      </c>
      <c r="Q18" s="31">
        <f>L18</f>
        <v>5000</v>
      </c>
      <c r="R18" s="47">
        <f t="shared" si="2"/>
        <v>5000</v>
      </c>
      <c r="S18" s="47">
        <f t="shared" si="3"/>
        <v>5000</v>
      </c>
    </row>
    <row r="19" spans="1:19" ht="67.5" customHeight="1" x14ac:dyDescent="0.3">
      <c r="A19" s="28" t="s">
        <v>61</v>
      </c>
      <c r="B19" s="28"/>
      <c r="C19" s="28"/>
      <c r="D19" s="28"/>
      <c r="E19" s="29"/>
      <c r="F19" s="16" t="s">
        <v>65</v>
      </c>
      <c r="G19" s="16" t="s">
        <v>64</v>
      </c>
      <c r="H19" s="22" t="s">
        <v>62</v>
      </c>
      <c r="I19" s="26" t="s">
        <v>63</v>
      </c>
      <c r="J19" s="31"/>
      <c r="K19" s="32">
        <f>L19+M19</f>
        <v>20000</v>
      </c>
      <c r="L19" s="17">
        <v>10000</v>
      </c>
      <c r="M19" s="17">
        <v>10000</v>
      </c>
      <c r="N19" s="33">
        <f>O19+P19</f>
        <v>1</v>
      </c>
      <c r="O19" s="33">
        <f>L19/K19</f>
        <v>0.5</v>
      </c>
      <c r="P19" s="33">
        <f>M19/K19</f>
        <v>0.5</v>
      </c>
      <c r="Q19" s="31">
        <f>L19</f>
        <v>10000</v>
      </c>
      <c r="R19" s="47">
        <f t="shared" si="2"/>
        <v>10000</v>
      </c>
      <c r="S19" s="47">
        <f t="shared" si="3"/>
        <v>10000</v>
      </c>
    </row>
    <row r="20" spans="1:19" ht="67.5" customHeight="1" x14ac:dyDescent="0.3">
      <c r="A20" s="28" t="s">
        <v>31</v>
      </c>
      <c r="B20" s="28" t="s">
        <v>32</v>
      </c>
      <c r="C20" s="28" t="s">
        <v>33</v>
      </c>
      <c r="D20" s="28"/>
      <c r="E20" s="29"/>
      <c r="F20" s="16" t="s">
        <v>52</v>
      </c>
      <c r="G20" s="30" t="s">
        <v>34</v>
      </c>
      <c r="H20" s="16" t="s">
        <v>35</v>
      </c>
      <c r="I20" s="26" t="s">
        <v>36</v>
      </c>
      <c r="J20" s="31"/>
      <c r="K20" s="32">
        <f>L20+M20</f>
        <v>48000</v>
      </c>
      <c r="L20" s="14">
        <v>35840</v>
      </c>
      <c r="M20" s="14">
        <v>12160</v>
      </c>
      <c r="N20" s="33">
        <f>O20+P20</f>
        <v>1</v>
      </c>
      <c r="O20" s="33">
        <v>0.8</v>
      </c>
      <c r="P20" s="33">
        <v>0.2</v>
      </c>
      <c r="Q20" s="31">
        <f>L20</f>
        <v>35840</v>
      </c>
      <c r="R20" s="47">
        <f t="shared" si="2"/>
        <v>35840</v>
      </c>
      <c r="S20" s="47">
        <f t="shared" si="3"/>
        <v>35840</v>
      </c>
    </row>
    <row r="21" spans="1:19" ht="67.5" customHeight="1" x14ac:dyDescent="0.3">
      <c r="A21" s="28" t="s">
        <v>37</v>
      </c>
      <c r="B21" s="28"/>
      <c r="C21" s="28"/>
      <c r="D21" s="28"/>
      <c r="E21" s="29"/>
      <c r="F21" s="16" t="s">
        <v>38</v>
      </c>
      <c r="G21" s="30" t="s">
        <v>39</v>
      </c>
      <c r="H21" s="16" t="s">
        <v>26</v>
      </c>
      <c r="I21" s="26" t="s">
        <v>40</v>
      </c>
      <c r="J21" s="31"/>
      <c r="K21" s="32">
        <f>L21+M21</f>
        <v>5000</v>
      </c>
      <c r="L21" s="14">
        <v>4000</v>
      </c>
      <c r="M21" s="14">
        <v>1000</v>
      </c>
      <c r="N21" s="33">
        <f>O21+P21</f>
        <v>1</v>
      </c>
      <c r="O21" s="33">
        <f>L21/K21</f>
        <v>0.8</v>
      </c>
      <c r="P21" s="33">
        <f>M21/K21</f>
        <v>0.2</v>
      </c>
      <c r="Q21" s="31">
        <f>L21</f>
        <v>4000</v>
      </c>
      <c r="R21" s="47">
        <f t="shared" si="2"/>
        <v>4000</v>
      </c>
      <c r="S21" s="47">
        <f t="shared" si="3"/>
        <v>4000</v>
      </c>
    </row>
    <row r="22" spans="1:19" s="54" customFormat="1" ht="67.5" customHeight="1" x14ac:dyDescent="0.3">
      <c r="A22" s="66" t="s">
        <v>86</v>
      </c>
      <c r="B22" s="66"/>
      <c r="C22" s="40"/>
      <c r="D22" s="40"/>
      <c r="E22" s="39"/>
      <c r="F22" s="41">
        <f>SUBTOTAL(103,F23:F23)</f>
        <v>1</v>
      </c>
      <c r="G22" s="40"/>
      <c r="H22" s="41"/>
      <c r="I22" s="52"/>
      <c r="J22" s="42">
        <f>SUBTOTAL(9,J24:J33)</f>
        <v>0</v>
      </c>
      <c r="K22" s="42">
        <f>SUBTOTAL(9,K23)</f>
        <v>5323</v>
      </c>
      <c r="L22" s="42">
        <f t="shared" ref="L22:M22" si="9">SUBTOTAL(9,L23)</f>
        <v>2977</v>
      </c>
      <c r="M22" s="42">
        <f t="shared" si="9"/>
        <v>2346</v>
      </c>
      <c r="N22" s="43">
        <f>K22/K22</f>
        <v>1</v>
      </c>
      <c r="O22" s="43">
        <f>L22/K22</f>
        <v>0.55927108773248169</v>
      </c>
      <c r="P22" s="43">
        <f>M22/K22</f>
        <v>0.44072891226751831</v>
      </c>
      <c r="Q22" s="42">
        <f t="shared" ref="Q22" si="10">SUBTOTAL(9,Q23)</f>
        <v>2977</v>
      </c>
      <c r="R22" s="42">
        <f>SUBTOTAL(9,R23)</f>
        <v>2977</v>
      </c>
      <c r="S22" s="42">
        <f>SUBTOTAL(9,S23)</f>
        <v>2977</v>
      </c>
    </row>
    <row r="23" spans="1:19" ht="67.5" customHeight="1" x14ac:dyDescent="0.3">
      <c r="A23" s="44" t="s">
        <v>72</v>
      </c>
      <c r="B23" s="44"/>
      <c r="C23" s="44"/>
      <c r="D23" s="44"/>
      <c r="E23" s="13"/>
      <c r="F23" s="45" t="s">
        <v>77</v>
      </c>
      <c r="G23" s="45" t="s">
        <v>78</v>
      </c>
      <c r="H23" s="12" t="s">
        <v>73</v>
      </c>
      <c r="I23" s="45" t="s">
        <v>74</v>
      </c>
      <c r="J23" s="55"/>
      <c r="K23" s="47">
        <v>5323</v>
      </c>
      <c r="L23" s="47">
        <v>2977</v>
      </c>
      <c r="M23" s="47">
        <v>2346</v>
      </c>
      <c r="N23" s="56">
        <f>SUM(O23:P23)</f>
        <v>1</v>
      </c>
      <c r="O23" s="56">
        <f>L23/K23</f>
        <v>0.55927108773248169</v>
      </c>
      <c r="P23" s="56">
        <f>M23/K23</f>
        <v>0.44072891226751831</v>
      </c>
      <c r="Q23" s="57">
        <f>L23</f>
        <v>2977</v>
      </c>
      <c r="R23" s="57">
        <f>Q23</f>
        <v>2977</v>
      </c>
      <c r="S23" s="57">
        <f>R23</f>
        <v>2977</v>
      </c>
    </row>
    <row r="24" spans="1:19" s="54" customFormat="1" ht="67.5" customHeight="1" x14ac:dyDescent="0.3">
      <c r="A24" s="66" t="s">
        <v>87</v>
      </c>
      <c r="B24" s="66"/>
      <c r="C24" s="40"/>
      <c r="D24" s="40"/>
      <c r="E24" s="39"/>
      <c r="F24" s="41">
        <f>SUBTOTAL(103,F25:F25)</f>
        <v>1</v>
      </c>
      <c r="G24" s="40"/>
      <c r="H24" s="41"/>
      <c r="I24" s="52"/>
      <c r="J24" s="42">
        <f>SUBTOTAL(9,J26:J35)</f>
        <v>0</v>
      </c>
      <c r="K24" s="42">
        <f>SUBTOTAL(9,K25:K37)</f>
        <v>40000</v>
      </c>
      <c r="L24" s="42">
        <f>SUBTOTAL(9,L25:L37)</f>
        <v>40000</v>
      </c>
      <c r="M24" s="42">
        <f>SUBTOTAL(9,M25:M37)</f>
        <v>0</v>
      </c>
      <c r="N24" s="43">
        <f>K24/K24</f>
        <v>1</v>
      </c>
      <c r="O24" s="43">
        <f>L24/K24</f>
        <v>1</v>
      </c>
      <c r="P24" s="43">
        <f>M24/K24</f>
        <v>0</v>
      </c>
      <c r="Q24" s="42">
        <f>SUBTOTAL(9,Q25)</f>
        <v>40000</v>
      </c>
      <c r="R24" s="42">
        <f>SUBTOTAL(9,R25)</f>
        <v>40000</v>
      </c>
      <c r="S24" s="42">
        <f>SUBTOTAL(9,S25)</f>
        <v>40000</v>
      </c>
    </row>
    <row r="25" spans="1:19" ht="67.5" customHeight="1" x14ac:dyDescent="0.3">
      <c r="A25" s="58" t="s">
        <v>69</v>
      </c>
      <c r="B25" s="59" t="s">
        <v>70</v>
      </c>
      <c r="C25" s="58" t="s">
        <v>71</v>
      </c>
      <c r="D25" s="58"/>
      <c r="E25" s="60"/>
      <c r="F25" s="59" t="s">
        <v>70</v>
      </c>
      <c r="G25" s="61" t="s">
        <v>75</v>
      </c>
      <c r="H25" s="62" t="s">
        <v>24</v>
      </c>
      <c r="I25" s="61" t="s">
        <v>76</v>
      </c>
      <c r="J25" s="63"/>
      <c r="K25" s="64">
        <v>40000</v>
      </c>
      <c r="L25" s="63">
        <v>40000</v>
      </c>
      <c r="M25" s="63">
        <v>0</v>
      </c>
      <c r="N25" s="65">
        <v>1</v>
      </c>
      <c r="O25" s="65">
        <v>1</v>
      </c>
      <c r="P25" s="65">
        <v>0</v>
      </c>
      <c r="Q25" s="63">
        <v>40000</v>
      </c>
      <c r="R25" s="63">
        <f>Q25</f>
        <v>40000</v>
      </c>
      <c r="S25" s="63">
        <f>R25</f>
        <v>40000</v>
      </c>
    </row>
  </sheetData>
  <mergeCells count="20">
    <mergeCell ref="A1:S1"/>
    <mergeCell ref="R2:S2"/>
    <mergeCell ref="S4:S5"/>
    <mergeCell ref="F4:F5"/>
    <mergeCell ref="G4:G5"/>
    <mergeCell ref="H4:H5"/>
    <mergeCell ref="I4:I5"/>
    <mergeCell ref="J4:J5"/>
    <mergeCell ref="L4:L5"/>
    <mergeCell ref="K3:M3"/>
    <mergeCell ref="N4:P4"/>
    <mergeCell ref="Q3:R3"/>
    <mergeCell ref="K4:K5"/>
    <mergeCell ref="M4:M5"/>
    <mergeCell ref="A22:B22"/>
    <mergeCell ref="A24:B24"/>
    <mergeCell ref="Q4:Q5"/>
    <mergeCell ref="R4:R5"/>
    <mergeCell ref="A4:A5"/>
    <mergeCell ref="A7:B7"/>
  </mergeCells>
  <phoneticPr fontId="1" type="noConversion"/>
  <pageMargins left="0.25" right="0.25" top="0.75" bottom="0.75" header="0.3" footer="0.3"/>
  <pageSetup paperSize="8" scale="54" fitToHeight="0" orientation="landscape" horizontalDpi="300" verticalDpi="300" r:id="rId1"/>
  <ignoredErrors>
    <ignoredError sqref="Q23:R23 N23 N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전체조서</vt:lpstr>
      <vt:lpstr>전체조서!Print_Area</vt:lpstr>
      <vt:lpstr>전체조서!Print_Titles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2016-07-04T00:29:47Z</cp:lastPrinted>
  <dcterms:created xsi:type="dcterms:W3CDTF">2015-01-25T02:43:25Z</dcterms:created>
  <dcterms:modified xsi:type="dcterms:W3CDTF">2016-07-07T04:47:33Z</dcterms:modified>
</cp:coreProperties>
</file>