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90" windowWidth="19440" windowHeight="5955"/>
  </bookViews>
  <sheets>
    <sheet name="전체조서" sheetId="9" r:id="rId1"/>
  </sheets>
  <definedNames>
    <definedName name="_xlnm._FilterDatabase" localSheetId="0" hidden="1">전체조서!$F$17:$K$21</definedName>
    <definedName name="_xlnm.Print_Area" localSheetId="0">전체조서!$A$1:$U$36</definedName>
    <definedName name="_xlnm.Print_Titles" localSheetId="0">전체조서!$3:$5</definedName>
  </definedNames>
  <calcPr calcId="145621"/>
</workbook>
</file>

<file path=xl/calcChain.xml><?xml version="1.0" encoding="utf-8"?>
<calcChain xmlns="http://schemas.openxmlformats.org/spreadsheetml/2006/main">
  <c r="U33" i="9" l="1"/>
  <c r="U32" i="9"/>
  <c r="U9" i="9"/>
  <c r="T36" i="9" l="1"/>
  <c r="U36" i="9" s="1"/>
  <c r="T35" i="9"/>
  <c r="U35" i="9" s="1"/>
  <c r="T27" i="9"/>
  <c r="U27" i="9" s="1"/>
  <c r="T28" i="9"/>
  <c r="U28" i="9" s="1"/>
  <c r="T29" i="9"/>
  <c r="U29" i="9" s="1"/>
  <c r="T30" i="9"/>
  <c r="U30" i="9" s="1"/>
  <c r="T26" i="9"/>
  <c r="U26" i="9" s="1"/>
  <c r="T24" i="9"/>
  <c r="U24" i="9" s="1"/>
  <c r="T23" i="9"/>
  <c r="U23" i="9" s="1"/>
  <c r="T18" i="9"/>
  <c r="U18" i="9" s="1"/>
  <c r="T19" i="9"/>
  <c r="U19" i="9" s="1"/>
  <c r="T20" i="9"/>
  <c r="U20" i="9" s="1"/>
  <c r="T21" i="9"/>
  <c r="U21" i="9" s="1"/>
  <c r="T17" i="9"/>
  <c r="U17" i="9" s="1"/>
  <c r="T12" i="9"/>
  <c r="U12" i="9" s="1"/>
  <c r="T13" i="9"/>
  <c r="U13" i="9" s="1"/>
  <c r="T14" i="9"/>
  <c r="U14" i="9" s="1"/>
  <c r="T15" i="9"/>
  <c r="U15" i="9" s="1"/>
  <c r="T11" i="9"/>
  <c r="U11" i="9" s="1"/>
  <c r="F10" i="9" l="1"/>
  <c r="T8" i="9"/>
  <c r="U8" i="9"/>
  <c r="S8" i="9"/>
  <c r="O8" i="9"/>
  <c r="K8" i="9"/>
  <c r="L8" i="9"/>
  <c r="M8" i="9"/>
  <c r="N8" i="9"/>
  <c r="J8" i="9"/>
  <c r="F8" i="9"/>
  <c r="F25" i="9"/>
  <c r="T25" i="9"/>
  <c r="U25" i="9"/>
  <c r="S25" i="9"/>
  <c r="K25" i="9"/>
  <c r="L25" i="9"/>
  <c r="M25" i="9"/>
  <c r="N25" i="9"/>
  <c r="O25" i="9"/>
  <c r="J25" i="9"/>
  <c r="T34" i="9"/>
  <c r="U34" i="9"/>
  <c r="S34" i="9"/>
  <c r="T22" i="9"/>
  <c r="U22" i="9"/>
  <c r="S22" i="9"/>
  <c r="T31" i="9"/>
  <c r="U31" i="9"/>
  <c r="S31" i="9"/>
  <c r="T16" i="9"/>
  <c r="U16" i="9"/>
  <c r="S16" i="9"/>
  <c r="T10" i="9"/>
  <c r="U10" i="9"/>
  <c r="S10" i="9"/>
  <c r="O34" i="9"/>
  <c r="O22" i="9"/>
  <c r="O31" i="9"/>
  <c r="O16" i="9"/>
  <c r="O10" i="9"/>
  <c r="K34" i="9"/>
  <c r="L34" i="9"/>
  <c r="M34" i="9"/>
  <c r="N34" i="9"/>
  <c r="K22" i="9"/>
  <c r="L22" i="9"/>
  <c r="M22" i="9"/>
  <c r="N22" i="9"/>
  <c r="K31" i="9"/>
  <c r="L31" i="9"/>
  <c r="M31" i="9"/>
  <c r="N31" i="9"/>
  <c r="K16" i="9"/>
  <c r="L16" i="9"/>
  <c r="M16" i="9"/>
  <c r="N16" i="9"/>
  <c r="K10" i="9"/>
  <c r="L10" i="9"/>
  <c r="M10" i="9"/>
  <c r="N10" i="9"/>
  <c r="N7" i="9" s="1"/>
  <c r="J34" i="9"/>
  <c r="J22" i="9"/>
  <c r="J31" i="9"/>
  <c r="J16" i="9"/>
  <c r="J10" i="9"/>
  <c r="F34" i="9"/>
  <c r="F22" i="9"/>
  <c r="F31" i="9"/>
  <c r="F16" i="9"/>
  <c r="F7" i="9" l="1"/>
  <c r="K7" i="9"/>
  <c r="L7" i="9"/>
  <c r="M7" i="9"/>
  <c r="S7" i="9"/>
  <c r="T7" i="9"/>
  <c r="U7" i="9"/>
  <c r="O7" i="9"/>
  <c r="J7" i="9"/>
  <c r="P21" i="9"/>
</calcChain>
</file>

<file path=xl/sharedStrings.xml><?xml version="1.0" encoding="utf-8"?>
<sst xmlns="http://schemas.openxmlformats.org/spreadsheetml/2006/main" count="175" uniqueCount="115">
  <si>
    <t>(단위 : 천원)</t>
    <phoneticPr fontId="1" type="noConversion"/>
  </si>
  <si>
    <t>16년 신청액</t>
    <phoneticPr fontId="1" type="noConversion"/>
  </si>
  <si>
    <t>검토조정액</t>
    <phoneticPr fontId="1" type="noConversion"/>
  </si>
  <si>
    <t>심의조정액</t>
    <phoneticPr fontId="1" type="noConversion"/>
  </si>
  <si>
    <t>제4회 예천군 보조금심의위원회 대상자선정 심의 조서</t>
    <phoneticPr fontId="1" type="noConversion"/>
  </si>
  <si>
    <t>문화관광과</t>
    <phoneticPr fontId="1" type="noConversion"/>
  </si>
  <si>
    <t>제24회 예천아리랑제 지원</t>
    <phoneticPr fontId="1" type="noConversion"/>
  </si>
  <si>
    <t>민예총예천지부</t>
    <phoneticPr fontId="1" type="noConversion"/>
  </si>
  <si>
    <t>민간경상사업보조</t>
    <phoneticPr fontId="1" type="noConversion"/>
  </si>
  <si>
    <t>한내 책자 발간 지원</t>
    <phoneticPr fontId="1" type="noConversion"/>
  </si>
  <si>
    <t>2016 예천아리랑 창극공연 지원</t>
    <phoneticPr fontId="1" type="noConversion"/>
  </si>
  <si>
    <t>예천문화원</t>
    <phoneticPr fontId="1" type="noConversion"/>
  </si>
  <si>
    <t>낙동강7경문화한마당 지원</t>
    <phoneticPr fontId="1" type="noConversion"/>
  </si>
  <si>
    <t>경북매일신문</t>
    <phoneticPr fontId="1" type="noConversion"/>
  </si>
  <si>
    <t>민예총예천지부(한내글모임)</t>
    <phoneticPr fontId="1" type="noConversion"/>
  </si>
  <si>
    <t>출연배우(46명) 인건비 : 12,000
대본 및 각본료 : 2,000
세트제작 및 도구대여 : 3,500
의상대여 및 분장 : 3,000
음향, 조명, 특수효과 : 3,500
공연 연습(30일) : 2,000
작곡, 녹음비 : 2,000
연출, 무대감독 등 인건비 : 2,000</t>
    <phoneticPr fontId="1" type="noConversion"/>
  </si>
  <si>
    <t>출판비(500권) : 2,500
출판기념 행사비 : 500</t>
    <phoneticPr fontId="1" type="noConversion"/>
  </si>
  <si>
    <t>방송국 카메라(3대), 장비 : 2,000
구조물 : 1,500
사회, 연출, 스텝 : 3,500
출연진(가수 9, 무용단) : 42,000
현수막 등 : 1,000</t>
    <phoneticPr fontId="1" type="noConversion"/>
  </si>
  <si>
    <t>2016 경상북도마을이야기 박람회 참가</t>
    <phoneticPr fontId="1" type="noConversion"/>
  </si>
  <si>
    <t>사곡리 국사골마을 대표 최태기</t>
    <phoneticPr fontId="1" type="noConversion"/>
  </si>
  <si>
    <t>민간경상사업보조</t>
    <phoneticPr fontId="1" type="noConversion"/>
  </si>
  <si>
    <t>부서명</t>
    <phoneticPr fontId="1" type="noConversion"/>
  </si>
  <si>
    <t>사업
분류</t>
    <phoneticPr fontId="1" type="noConversion"/>
  </si>
  <si>
    <t>공모여부</t>
    <phoneticPr fontId="1" type="noConversion"/>
  </si>
  <si>
    <t>사유기재</t>
    <phoneticPr fontId="1" type="noConversion"/>
  </si>
  <si>
    <t>보 조 사 업 명</t>
    <phoneticPr fontId="1" type="noConversion"/>
  </si>
  <si>
    <t>보 조 사 업 자</t>
    <phoneticPr fontId="1" type="noConversion"/>
  </si>
  <si>
    <t>과목명</t>
    <phoneticPr fontId="1" type="noConversion"/>
  </si>
  <si>
    <t>사 업 내 용</t>
    <phoneticPr fontId="1" type="noConversion"/>
  </si>
  <si>
    <t>2015년
지원액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</si>
  <si>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</si>
  <si>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</si>
  <si>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</si>
  <si>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재원비율</t>
    <phoneticPr fontId="1" type="noConversion"/>
  </si>
  <si>
    <t>1차(해당부서)</t>
    <phoneticPr fontId="1" type="noConversion"/>
  </si>
  <si>
    <t>2차(예산부서)</t>
    <phoneticPr fontId="1" type="noConversion"/>
  </si>
  <si>
    <t>3차(위원회)</t>
    <phoneticPr fontId="1" type="noConversion"/>
  </si>
  <si>
    <t>경정액</t>
    <phoneticPr fontId="1" type="noConversion"/>
  </si>
  <si>
    <t>기정액</t>
    <phoneticPr fontId="1" type="noConversion"/>
  </si>
  <si>
    <t>증감액</t>
    <phoneticPr fontId="1" type="noConversion"/>
  </si>
  <si>
    <t>산림축산과 소계</t>
  </si>
  <si>
    <t>11명</t>
  </si>
  <si>
    <t>산림축산과</t>
  </si>
  <si>
    <t>보조</t>
  </si>
  <si>
    <t>공모대상</t>
  </si>
  <si>
    <t>액비저장조 지원</t>
  </si>
  <si>
    <t>곽신혁 외 7명
(별지내역 참조)</t>
  </si>
  <si>
    <t>민간자본사업보조</t>
  </si>
  <si>
    <t>205,936,000원 * 1식 * 70%</t>
  </si>
  <si>
    <t>신품종벌보급용 
벌통지원사업(187군)</t>
  </si>
  <si>
    <t>신정균 외 3명
(별지내역 참조)</t>
  </si>
  <si>
    <t>30,000원 * 187군 * 50%</t>
  </si>
  <si>
    <t>주민복지과</t>
  </si>
  <si>
    <t>자체</t>
  </si>
  <si>
    <t>노인회</t>
  </si>
  <si>
    <t>경로당 보수 : 10,000 * 6개소</t>
  </si>
  <si>
    <t>경로당 안전관리 CCTV
설치</t>
  </si>
  <si>
    <t>CCTV설치 : 335 * 44개소</t>
  </si>
  <si>
    <t>예천재가노인지원서비스센터</t>
  </si>
  <si>
    <t>석면철거사업</t>
  </si>
  <si>
    <t>사회복지사업보조</t>
  </si>
  <si>
    <t>석면철거 : 35,572 * 1식</t>
  </si>
  <si>
    <t>어린이집 환경개선비 지원</t>
  </si>
  <si>
    <t>호명면 생활개선회</t>
  </si>
  <si>
    <t>2016년 읍면 할매할배의 날 행사</t>
  </si>
  <si>
    <t>민간경상사업보조</t>
  </si>
  <si>
    <t>농정과 소계</t>
  </si>
  <si>
    <t>농정과</t>
  </si>
  <si>
    <t>친환경퇴비생산시설 현대화사업</t>
  </si>
  <si>
    <t>㈜케이티지오 농업회사법인 예천지점</t>
  </si>
  <si>
    <t>75,000원*7,938ha*50%</t>
  </si>
  <si>
    <t>친환경 쌀 포장재 지원</t>
  </si>
  <si>
    <t>예천군친환경농업인연합회(대표 최종봉)</t>
  </si>
  <si>
    <t>중소형 농기계 지원</t>
  </si>
  <si>
    <t>김현학 외 18명
(별지내역 참조)</t>
  </si>
  <si>
    <t>김일석 외 3명
(별지내역 참조)</t>
  </si>
  <si>
    <t>5,000,000원 * 2농가 * 80%</t>
  </si>
  <si>
    <t>환경관리과</t>
  </si>
  <si>
    <t>야생동물 피해예방시설 지원사업</t>
  </si>
  <si>
    <t>농촌 빈집정비 지원(일반)</t>
  </si>
  <si>
    <t>민간자본사업 보조</t>
  </si>
  <si>
    <t>야생동물 피해예방시설 설치 :  53,767</t>
  </si>
  <si>
    <t>농업기술센터</t>
  </si>
  <si>
    <t>농심나눔쉼터 조성</t>
  </si>
  <si>
    <t>감천 대맥외 3개소
(별지내역 참조)</t>
  </si>
  <si>
    <r>
      <t>들녘별 쌀경영체 연계 보리</t>
    </r>
    <r>
      <rPr>
        <sz val="16"/>
        <color rgb="FF000000"/>
        <rFont val="맑은 고딕"/>
        <family val="3"/>
        <charset val="129"/>
      </rPr>
      <t>·</t>
    </r>
    <r>
      <rPr>
        <sz val="16"/>
        <color rgb="FF000000"/>
        <rFont val="맑은 고딕"/>
        <family val="3"/>
        <charset val="129"/>
        <scheme val="minor"/>
      </rPr>
      <t>밀 재배단지 조성시범</t>
    </r>
    <r>
      <rPr>
        <sz val="16"/>
        <color rgb="FF000000"/>
        <rFont val="맑은 고딕"/>
        <family val="3"/>
        <charset val="129"/>
      </rPr>
      <t/>
    </r>
  </si>
  <si>
    <t>좋은 농부들 영농조합법인㈜ - 대표 조재춘</t>
  </si>
  <si>
    <t>계</t>
    <phoneticPr fontId="1" type="noConversion"/>
  </si>
  <si>
    <t>문화관광과 소계</t>
    <phoneticPr fontId="1" type="noConversion"/>
  </si>
  <si>
    <t>주민복지과 소계</t>
    <phoneticPr fontId="1" type="noConversion"/>
  </si>
  <si>
    <t>농업기술센터 소계</t>
    <phoneticPr fontId="1" type="noConversion"/>
  </si>
  <si>
    <t>환경관리과 소계</t>
    <phoneticPr fontId="1" type="noConversion"/>
  </si>
  <si>
    <t>가공용사과 수매 지원</t>
  </si>
  <si>
    <t>대구경북능금농협 예천
경제사업장(대표 정해윤)</t>
  </si>
  <si>
    <t>10,000원*4,500box*30%</t>
  </si>
  <si>
    <t>냉난방기 구입 외 8개사업</t>
    <phoneticPr fontId="1" type="noConversion"/>
  </si>
  <si>
    <t>황기훈 외 15명
(별지내역 참조)</t>
    <phoneticPr fontId="1" type="noConversion"/>
  </si>
  <si>
    <t>예천읍 통명리 김종년</t>
    <phoneticPr fontId="1" type="noConversion"/>
  </si>
  <si>
    <t>기획감사실 소계</t>
    <phoneticPr fontId="1" type="noConversion"/>
  </si>
  <si>
    <t>기획감사실</t>
  </si>
  <si>
    <t>예천문화원</t>
  </si>
  <si>
    <t>지역정체성 확립사업 지원</t>
  </si>
  <si>
    <t>도담어린이집 외 8개소
(별지내역 참조)</t>
  </si>
  <si>
    <t>1,000원*10,000매*2종*50%</t>
    <phoneticPr fontId="1" type="noConversion"/>
  </si>
  <si>
    <t>2,000,000원*19대*50%</t>
    <phoneticPr fontId="1" type="noConversion"/>
  </si>
  <si>
    <t>경로당 보수</t>
    <phoneticPr fontId="1" type="noConversion"/>
  </si>
  <si>
    <t>석면철거사업</t>
    <phoneticPr fontId="1" type="noConversion"/>
  </si>
  <si>
    <t>공연팀(14팀) 출연료 : 5,000
홍보, 인쇄비 : 2,400
무대설치비 : 3,000
백일장 심사, 시상 : 2,500
버스운송비(2대) : 1,000
간식 및 문구 : 1,100</t>
    <phoneticPr fontId="1" type="noConversion"/>
  </si>
  <si>
    <t>부스제작, 운영 9,700,000원
리플렛 제작 1,300,000원
마당극 공연 1,000,000원</t>
  </si>
  <si>
    <t>행사 1식 : 3,400</t>
    <phoneticPr fontId="1" type="noConversion"/>
  </si>
  <si>
    <t>빈집정비(1가구) :  600</t>
    <phoneticPr fontId="1" type="noConversion"/>
  </si>
  <si>
    <t>저온저장고(2동) : 70,000천원                                   엿기름가공시설(1동) : 30,000천원</t>
    <phoneticPr fontId="1" type="noConversion"/>
  </si>
  <si>
    <t>농심나눔쉼터 설치 4개소</t>
    <phoneticPr fontId="1" type="noConversion"/>
  </si>
  <si>
    <t>귀농인 빈집수리비 지원</t>
    <phoneticPr fontId="1" type="noConversion"/>
  </si>
  <si>
    <t>책자발간 등 : 23,000 * 1식
간담회,토론회 등 : 30,000 * 1식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</si>
</sst>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sz val="16"/>
      <color rgb="FF000000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/>
    <xf numFmtId="41" fontId="18" fillId="0" borderId="0" applyFont="0" applyFill="0" applyBorder="0" applyAlignment="0" applyProtection="0">
      <alignment vertical="center"/>
    </xf>
    <xf numFmtId="0" fontId="19" fillId="0" borderId="0"/>
    <xf numFmtId="41" fontId="20" fillId="0" borderId="0" applyFont="0" applyFill="0" applyBorder="0" applyAlignment="0" applyProtection="0"/>
  </cellStyleXfs>
  <cellXfs count="116">
    <xf numFmtId="0" fontId="0" fillId="0" borderId="0" xfId="0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7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41" fontId="6" fillId="0" borderId="7" xfId="1" applyFont="1" applyBorder="1" applyAlignment="1">
      <alignment horizontal="right" vertical="center" wrapText="1"/>
    </xf>
    <xf numFmtId="176" fontId="6" fillId="0" borderId="7" xfId="1" applyNumberFormat="1" applyFont="1" applyBorder="1" applyAlignment="1">
      <alignment horizontal="right" vertical="center" wrapText="1"/>
    </xf>
    <xf numFmtId="9" fontId="6" fillId="0" borderId="7" xfId="2" applyFont="1" applyBorder="1" applyAlignment="1">
      <alignment horizontal="right" vertical="center" wrapText="1"/>
    </xf>
    <xf numFmtId="0" fontId="14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41" fontId="17" fillId="0" borderId="7" xfId="1" applyFont="1" applyBorder="1" applyAlignment="1">
      <alignment horizontal="center" vertical="center"/>
    </xf>
    <xf numFmtId="41" fontId="17" fillId="0" borderId="7" xfId="1" applyFont="1" applyFill="1" applyBorder="1" applyAlignment="1">
      <alignment vertical="center" wrapText="1"/>
    </xf>
    <xf numFmtId="41" fontId="17" fillId="0" borderId="7" xfId="1" applyFont="1" applyBorder="1" applyAlignment="1">
      <alignment horizontal="left" vertical="center" wrapText="1"/>
    </xf>
    <xf numFmtId="41" fontId="17" fillId="0" borderId="7" xfId="1" applyFont="1" applyBorder="1" applyAlignment="1">
      <alignment vertical="center" wrapText="1"/>
    </xf>
    <xf numFmtId="41" fontId="5" fillId="0" borderId="7" xfId="1" applyFont="1" applyBorder="1" applyAlignment="1">
      <alignment horizontal="right" vertical="center" wrapText="1"/>
    </xf>
    <xf numFmtId="0" fontId="0" fillId="0" borderId="0" xfId="0">
      <alignment vertical="center"/>
    </xf>
    <xf numFmtId="41" fontId="10" fillId="0" borderId="8" xfId="1" applyFont="1" applyBorder="1" applyAlignment="1">
      <alignment horizontal="right" vertical="center" wrapText="1"/>
    </xf>
    <xf numFmtId="41" fontId="4" fillId="0" borderId="8" xfId="1" applyFont="1" applyBorder="1" applyAlignment="1">
      <alignment horizontal="right" vertical="center" wrapText="1"/>
    </xf>
    <xf numFmtId="41" fontId="4" fillId="4" borderId="7" xfId="1" applyFont="1" applyFill="1" applyBorder="1" applyAlignment="1">
      <alignment horizontal="center" vertical="center"/>
    </xf>
    <xf numFmtId="41" fontId="4" fillId="4" borderId="7" xfId="1" applyFont="1" applyFill="1" applyBorder="1" applyAlignment="1">
      <alignment horizontal="left" vertical="center"/>
    </xf>
    <xf numFmtId="41" fontId="5" fillId="4" borderId="7" xfId="1" applyFont="1" applyFill="1" applyBorder="1" applyAlignment="1">
      <alignment horizontal="center" vertical="center"/>
    </xf>
    <xf numFmtId="41" fontId="14" fillId="4" borderId="7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left" vertical="center"/>
    </xf>
    <xf numFmtId="41" fontId="5" fillId="2" borderId="7" xfId="1" applyFont="1" applyFill="1" applyBorder="1" applyAlignment="1">
      <alignment horizontal="center" vertical="center"/>
    </xf>
    <xf numFmtId="41" fontId="14" fillId="2" borderId="7" xfId="1" applyFont="1" applyFill="1" applyBorder="1" applyAlignment="1">
      <alignment horizontal="center" vertical="center"/>
    </xf>
    <xf numFmtId="41" fontId="4" fillId="0" borderId="7" xfId="1" applyFont="1" applyFill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 wrapText="1"/>
    </xf>
    <xf numFmtId="41" fontId="4" fillId="0" borderId="7" xfId="1" applyFont="1" applyBorder="1" applyAlignment="1">
      <alignment horizontal="left" vertical="center" wrapText="1"/>
    </xf>
    <xf numFmtId="41" fontId="5" fillId="0" borderId="7" xfId="1" applyFont="1" applyBorder="1" applyAlignment="1">
      <alignment vertical="center" wrapText="1"/>
    </xf>
    <xf numFmtId="41" fontId="5" fillId="0" borderId="7" xfId="1" applyFont="1" applyBorder="1" applyAlignment="1">
      <alignment horizontal="left" vertical="center" wrapText="1"/>
    </xf>
    <xf numFmtId="41" fontId="12" fillId="0" borderId="7" xfId="1" applyFont="1" applyBorder="1" applyAlignment="1">
      <alignment horizontal="center" vertical="center"/>
    </xf>
    <xf numFmtId="41" fontId="12" fillId="0" borderId="7" xfId="1" applyFont="1" applyBorder="1" applyAlignment="1">
      <alignment horizontal="left" vertical="center"/>
    </xf>
    <xf numFmtId="41" fontId="4" fillId="0" borderId="7" xfId="1" applyFont="1" applyBorder="1" applyAlignment="1">
      <alignment vertical="center" wrapText="1"/>
    </xf>
    <xf numFmtId="41" fontId="0" fillId="0" borderId="7" xfId="1" applyFont="1" applyBorder="1" applyAlignment="1">
      <alignment horizontal="center" vertical="center"/>
    </xf>
    <xf numFmtId="41" fontId="0" fillId="0" borderId="7" xfId="1" applyFont="1" applyBorder="1" applyAlignment="1">
      <alignment horizontal="left" vertical="center"/>
    </xf>
    <xf numFmtId="41" fontId="4" fillId="0" borderId="7" xfId="1" applyFont="1" applyBorder="1">
      <alignment vertical="center"/>
    </xf>
    <xf numFmtId="41" fontId="10" fillId="0" borderId="7" xfId="1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 wrapText="1"/>
    </xf>
    <xf numFmtId="41" fontId="11" fillId="0" borderId="7" xfId="1" applyFont="1" applyFill="1" applyBorder="1" applyAlignment="1">
      <alignment horizontal="center" vertical="center"/>
    </xf>
    <xf numFmtId="41" fontId="10" fillId="0" borderId="7" xfId="1" applyFont="1" applyFill="1" applyBorder="1" applyAlignment="1">
      <alignment horizontal="center" vertical="center"/>
    </xf>
    <xf numFmtId="41" fontId="11" fillId="0" borderId="7" xfId="1" applyFont="1" applyFill="1" applyBorder="1" applyAlignment="1">
      <alignment horizontal="left" vertical="center"/>
    </xf>
    <xf numFmtId="41" fontId="11" fillId="0" borderId="7" xfId="1" applyFont="1" applyFill="1" applyBorder="1" applyAlignment="1">
      <alignment horizontal="left" vertical="center" wrapText="1"/>
    </xf>
    <xf numFmtId="41" fontId="11" fillId="0" borderId="7" xfId="1" applyFont="1" applyFill="1" applyBorder="1" applyAlignment="1">
      <alignment horizontal="right" vertical="center"/>
    </xf>
    <xf numFmtId="41" fontId="4" fillId="0" borderId="7" xfId="1" applyFont="1" applyBorder="1" applyAlignment="1">
      <alignment horizontal="left" vertical="center"/>
    </xf>
    <xf numFmtId="41" fontId="4" fillId="0" borderId="9" xfId="1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9" xfId="1" applyFont="1" applyBorder="1" applyAlignment="1">
      <alignment horizontal="left" vertical="center"/>
    </xf>
    <xf numFmtId="41" fontId="5" fillId="0" borderId="9" xfId="1" applyFont="1" applyBorder="1" applyAlignment="1">
      <alignment vertical="center" wrapText="1"/>
    </xf>
    <xf numFmtId="9" fontId="4" fillId="0" borderId="7" xfId="1" applyNumberFormat="1" applyFont="1" applyBorder="1">
      <alignment vertical="center"/>
    </xf>
    <xf numFmtId="0" fontId="5" fillId="4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/>
    </xf>
    <xf numFmtId="41" fontId="5" fillId="0" borderId="7" xfId="1" applyFont="1" applyBorder="1" applyAlignment="1">
      <alignment horizontal="left" vertical="center" wrapText="1"/>
    </xf>
    <xf numFmtId="0" fontId="5" fillId="0" borderId="7" xfId="1" applyNumberFormat="1" applyFont="1" applyBorder="1" applyAlignment="1">
      <alignment vertical="center" wrapText="1"/>
    </xf>
    <xf numFmtId="0" fontId="17" fillId="0" borderId="7" xfId="1" applyNumberFormat="1" applyFont="1" applyFill="1" applyBorder="1" applyAlignment="1">
      <alignment horizontal="left" vertical="center" wrapText="1"/>
    </xf>
    <xf numFmtId="0" fontId="12" fillId="0" borderId="7" xfId="1" applyNumberFormat="1" applyFont="1" applyBorder="1">
      <alignment vertical="center"/>
    </xf>
    <xf numFmtId="0" fontId="5" fillId="0" borderId="7" xfId="1" applyNumberFormat="1" applyFont="1" applyBorder="1" applyAlignment="1">
      <alignment horizontal="left" vertical="center" wrapText="1"/>
    </xf>
    <xf numFmtId="0" fontId="4" fillId="0" borderId="7" xfId="1" applyNumberFormat="1" applyFont="1" applyBorder="1" applyAlignment="1">
      <alignment vertical="center" wrapText="1"/>
    </xf>
    <xf numFmtId="0" fontId="11" fillId="0" borderId="7" xfId="1" applyNumberFormat="1" applyFont="1" applyFill="1" applyBorder="1" applyAlignment="1">
      <alignment horizontal="left" vertical="center" wrapText="1" shrinkToFit="1"/>
    </xf>
    <xf numFmtId="0" fontId="5" fillId="0" borderId="9" xfId="1" applyNumberFormat="1" applyFont="1" applyBorder="1" applyAlignment="1">
      <alignment horizontal="left" vertical="center" wrapText="1"/>
    </xf>
    <xf numFmtId="0" fontId="12" fillId="0" borderId="7" xfId="1" applyNumberFormat="1" applyFont="1" applyBorder="1" applyAlignment="1">
      <alignment vertical="center" wrapText="1"/>
    </xf>
    <xf numFmtId="0" fontId="4" fillId="0" borderId="7" xfId="1" applyNumberFormat="1" applyFont="1" applyBorder="1" applyAlignment="1">
      <alignment horizontal="left" vertical="center" wrapText="1"/>
    </xf>
    <xf numFmtId="0" fontId="14" fillId="2" borderId="7" xfId="1" applyNumberFormat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horizontal="left" vertical="center" wrapText="1" shrinkToFit="1"/>
    </xf>
    <xf numFmtId="0" fontId="4" fillId="0" borderId="7" xfId="1" applyNumberFormat="1" applyFont="1" applyBorder="1">
      <alignment vertical="center"/>
    </xf>
    <xf numFmtId="9" fontId="5" fillId="4" borderId="7" xfId="1" applyNumberFormat="1" applyFont="1" applyFill="1" applyBorder="1" applyAlignment="1">
      <alignment horizontal="right" vertical="center" wrapText="1"/>
    </xf>
    <xf numFmtId="9" fontId="5" fillId="2" borderId="7" xfId="1" applyNumberFormat="1" applyFont="1" applyFill="1" applyBorder="1" applyAlignment="1">
      <alignment horizontal="right" vertical="center" wrapText="1"/>
    </xf>
    <xf numFmtId="41" fontId="5" fillId="3" borderId="7" xfId="1" applyFont="1" applyFill="1" applyBorder="1" applyAlignment="1">
      <alignment horizontal="right" vertical="center" wrapText="1"/>
    </xf>
    <xf numFmtId="176" fontId="5" fillId="3" borderId="7" xfId="1" applyNumberFormat="1" applyFont="1" applyFill="1" applyBorder="1" applyAlignment="1">
      <alignment horizontal="right" vertical="center" wrapText="1"/>
    </xf>
    <xf numFmtId="9" fontId="5" fillId="3" borderId="7" xfId="2" applyFont="1" applyFill="1" applyBorder="1" applyAlignment="1">
      <alignment horizontal="right" vertical="center" wrapText="1"/>
    </xf>
    <xf numFmtId="9" fontId="5" fillId="0" borderId="7" xfId="1" applyNumberFormat="1" applyFont="1" applyBorder="1" applyAlignment="1">
      <alignment vertical="center" wrapText="1"/>
    </xf>
    <xf numFmtId="41" fontId="4" fillId="0" borderId="7" xfId="1" applyFont="1" applyFill="1" applyBorder="1" applyAlignment="1">
      <alignment horizontal="right" vertical="center" wrapText="1"/>
    </xf>
    <xf numFmtId="41" fontId="4" fillId="0" borderId="7" xfId="1" applyFont="1" applyBorder="1" applyAlignment="1">
      <alignment horizontal="right" vertical="center"/>
    </xf>
    <xf numFmtId="9" fontId="5" fillId="0" borderId="7" xfId="1" applyNumberFormat="1" applyFont="1" applyBorder="1" applyAlignment="1">
      <alignment horizontal="right" vertical="center" wrapText="1"/>
    </xf>
    <xf numFmtId="41" fontId="4" fillId="0" borderId="7" xfId="1" applyFont="1" applyBorder="1" applyAlignment="1">
      <alignment horizontal="right" vertical="center" wrapText="1"/>
    </xf>
    <xf numFmtId="9" fontId="4" fillId="0" borderId="7" xfId="1" applyNumberFormat="1" applyFont="1" applyBorder="1" applyAlignment="1">
      <alignment horizontal="right" vertical="center" wrapText="1"/>
    </xf>
    <xf numFmtId="41" fontId="10" fillId="0" borderId="7" xfId="1" applyFont="1" applyBorder="1">
      <alignment vertical="center"/>
    </xf>
    <xf numFmtId="41" fontId="10" fillId="0" borderId="7" xfId="1" applyFont="1" applyBorder="1" applyAlignment="1">
      <alignment horizontal="right" vertical="center" wrapText="1"/>
    </xf>
    <xf numFmtId="9" fontId="10" fillId="0" borderId="7" xfId="1" applyNumberFormat="1" applyFont="1" applyBorder="1" applyAlignment="1">
      <alignment horizontal="right" vertical="center" wrapText="1"/>
    </xf>
    <xf numFmtId="41" fontId="5" fillId="0" borderId="9" xfId="1" applyFont="1" applyBorder="1" applyAlignment="1">
      <alignment horizontal="right" vertical="center" wrapText="1"/>
    </xf>
    <xf numFmtId="9" fontId="5" fillId="0" borderId="9" xfId="1" applyNumberFormat="1" applyFont="1" applyBorder="1" applyAlignment="1">
      <alignment horizontal="right" vertical="center" wrapText="1"/>
    </xf>
    <xf numFmtId="0" fontId="5" fillId="3" borderId="7" xfId="0" applyFont="1" applyFill="1" applyBorder="1" applyAlignment="1">
      <alignment horizontal="left" vertical="center" wrapText="1" shrinkToFit="1"/>
    </xf>
    <xf numFmtId="0" fontId="12" fillId="0" borderId="7" xfId="1" applyNumberFormat="1" applyFont="1" applyBorder="1" applyAlignment="1">
      <alignment vertical="center" shrinkToFit="1"/>
    </xf>
    <xf numFmtId="0" fontId="5" fillId="3" borderId="7" xfId="0" applyNumberFormat="1" applyFont="1" applyFill="1" applyBorder="1" applyAlignment="1">
      <alignment horizontal="left" vertical="center" wrapText="1"/>
    </xf>
    <xf numFmtId="0" fontId="5" fillId="2" borderId="7" xfId="1" applyNumberFormat="1" applyFont="1" applyFill="1" applyBorder="1" applyAlignment="1">
      <alignment horizontal="left" vertical="center"/>
    </xf>
    <xf numFmtId="0" fontId="12" fillId="0" borderId="7" xfId="1" applyNumberFormat="1" applyFont="1" applyBorder="1" applyAlignment="1">
      <alignment horizontal="left" vertical="center"/>
    </xf>
    <xf numFmtId="0" fontId="11" fillId="0" borderId="7" xfId="1" applyNumberFormat="1" applyFont="1" applyFill="1" applyBorder="1" applyAlignment="1">
      <alignment horizontal="left" vertical="center" wrapText="1"/>
    </xf>
    <xf numFmtId="0" fontId="4" fillId="0" borderId="7" xfId="1" applyNumberFormat="1" applyFont="1" applyBorder="1" applyAlignment="1">
      <alignment vertical="center"/>
    </xf>
    <xf numFmtId="41" fontId="4" fillId="2" borderId="7" xfId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1" fontId="4" fillId="4" borderId="7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1">
    <cellStyle name="백분율" xfId="2" builtinId="5"/>
    <cellStyle name="쉼표 [0]" xfId="1" builtinId="6"/>
    <cellStyle name="쉼표 [0] 2" xfId="8"/>
    <cellStyle name="쉼표 [0] 2 2" xfId="10"/>
    <cellStyle name="쉼표 [0] 6" xfId="6"/>
    <cellStyle name="표준" xfId="0" builtinId="0"/>
    <cellStyle name="표준 159" xfId="4"/>
    <cellStyle name="표준 173" xfId="3"/>
    <cellStyle name="표준 2" xfId="5"/>
    <cellStyle name="표준 2 3" xfId="7"/>
    <cellStyle name="표준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6"/>
  <sheetViews>
    <sheetView tabSelected="1" view="pageBreakPreview" zoomScale="55" zoomScaleNormal="85" zoomScaleSheetLayoutView="55" workbookViewId="0">
      <pane ySplit="6" topLeftCell="A7" activePane="bottomLeft" state="frozen"/>
      <selection pane="bottomLeft" activeCell="A4" sqref="A4:A5"/>
    </sheetView>
  </sheetViews>
  <sheetFormatPr defaultRowHeight="17.25" x14ac:dyDescent="0.3"/>
  <cols>
    <col min="1" max="1" width="30.125" customWidth="1"/>
    <col min="2" max="2" width="9.625" style="4" hidden="1" customWidth="1"/>
    <col min="3" max="3" width="15.5" style="4" hidden="1" customWidth="1"/>
    <col min="4" max="4" width="11.125" style="4" hidden="1" customWidth="1"/>
    <col min="5" max="5" width="2" style="6" hidden="1" customWidth="1"/>
    <col min="6" max="6" width="36.625" customWidth="1"/>
    <col min="7" max="7" width="36.75" customWidth="1"/>
    <col min="8" max="8" width="31.5" customWidth="1"/>
    <col min="9" max="9" width="42.375" style="3" customWidth="1"/>
    <col min="10" max="10" width="18.75" customWidth="1"/>
    <col min="11" max="15" width="20.625" customWidth="1"/>
    <col min="16" max="18" width="13.125" customWidth="1"/>
    <col min="19" max="19" width="19.25" customWidth="1"/>
    <col min="20" max="20" width="20" customWidth="1"/>
    <col min="21" max="21" width="18.125" customWidth="1"/>
  </cols>
  <sheetData>
    <row r="1" spans="1:21" ht="77.25" customHeight="1" x14ac:dyDescent="0.3">
      <c r="A1" s="109" t="s">
        <v>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 ht="41.25" customHeight="1" x14ac:dyDescent="0.3">
      <c r="A2" s="2"/>
      <c r="B2" s="2"/>
      <c r="C2" s="2"/>
      <c r="D2" s="2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0" t="s">
        <v>0</v>
      </c>
      <c r="U2" s="110"/>
    </row>
    <row r="3" spans="1:21" ht="41.25" hidden="1" customHeight="1" x14ac:dyDescent="0.3">
      <c r="K3" s="111" t="s">
        <v>1</v>
      </c>
      <c r="L3" s="112"/>
      <c r="M3" s="112"/>
      <c r="N3" s="112"/>
      <c r="O3" s="113"/>
      <c r="S3" s="111" t="s">
        <v>2</v>
      </c>
      <c r="T3" s="113"/>
      <c r="U3" s="7" t="s">
        <v>3</v>
      </c>
    </row>
    <row r="4" spans="1:21" ht="45.75" customHeight="1" x14ac:dyDescent="0.3">
      <c r="A4" s="106" t="s">
        <v>21</v>
      </c>
      <c r="B4" s="18" t="s">
        <v>22</v>
      </c>
      <c r="C4" s="19" t="s">
        <v>23</v>
      </c>
      <c r="D4" s="19"/>
      <c r="E4" s="19" t="s">
        <v>24</v>
      </c>
      <c r="F4" s="106" t="s">
        <v>25</v>
      </c>
      <c r="G4" s="106" t="s">
        <v>26</v>
      </c>
      <c r="H4" s="106" t="s">
        <v>27</v>
      </c>
      <c r="I4" s="106" t="s">
        <v>28</v>
      </c>
      <c r="J4" s="114" t="s">
        <v>29</v>
      </c>
      <c r="K4" s="106" t="s">
        <v>30</v>
      </c>
      <c r="L4" s="106" t="s">
        <v>31</v>
      </c>
      <c r="M4" s="106"/>
      <c r="N4" s="106"/>
      <c r="O4" s="106" t="s">
        <v>32</v>
      </c>
      <c r="P4" s="114" t="s">
        <v>33</v>
      </c>
      <c r="Q4" s="114"/>
      <c r="R4" s="114"/>
      <c r="S4" s="106" t="s">
        <v>34</v>
      </c>
      <c r="T4" s="106" t="s">
        <v>35</v>
      </c>
      <c r="U4" s="106" t="s">
        <v>36</v>
      </c>
    </row>
    <row r="5" spans="1:21" ht="42.75" customHeight="1" x14ac:dyDescent="0.3">
      <c r="A5" s="107"/>
      <c r="B5" s="20"/>
      <c r="C5" s="20"/>
      <c r="D5" s="20"/>
      <c r="E5" s="20"/>
      <c r="F5" s="107"/>
      <c r="G5" s="107"/>
      <c r="H5" s="107"/>
      <c r="I5" s="107"/>
      <c r="J5" s="115"/>
      <c r="K5" s="107"/>
      <c r="L5" s="21" t="s">
        <v>37</v>
      </c>
      <c r="M5" s="21" t="s">
        <v>38</v>
      </c>
      <c r="N5" s="21" t="s">
        <v>39</v>
      </c>
      <c r="O5" s="107"/>
      <c r="P5" s="22" t="s">
        <v>30</v>
      </c>
      <c r="Q5" s="22" t="s">
        <v>31</v>
      </c>
      <c r="R5" s="22" t="s">
        <v>32</v>
      </c>
      <c r="S5" s="107"/>
      <c r="T5" s="107"/>
      <c r="U5" s="107"/>
    </row>
    <row r="6" spans="1:21" ht="69.75" hidden="1" customHeight="1" x14ac:dyDescent="0.3">
      <c r="A6" s="20"/>
      <c r="B6" s="11"/>
      <c r="C6" s="11"/>
      <c r="D6" s="11"/>
      <c r="E6" s="9"/>
      <c r="F6" s="12"/>
      <c r="G6" s="13"/>
      <c r="H6" s="12"/>
      <c r="I6" s="17"/>
      <c r="J6" s="14"/>
      <c r="K6" s="15"/>
      <c r="L6" s="14"/>
      <c r="M6" s="14"/>
      <c r="N6" s="15"/>
      <c r="O6" s="14"/>
      <c r="P6" s="16"/>
      <c r="Q6" s="16"/>
      <c r="R6" s="16"/>
      <c r="S6" s="14"/>
      <c r="T6" s="14"/>
      <c r="U6" s="14"/>
    </row>
    <row r="7" spans="1:21" s="10" customFormat="1" ht="65.25" customHeight="1" x14ac:dyDescent="0.3">
      <c r="A7" s="108" t="s">
        <v>87</v>
      </c>
      <c r="B7" s="108"/>
      <c r="C7" s="31"/>
      <c r="D7" s="31"/>
      <c r="E7" s="32"/>
      <c r="F7" s="64">
        <f>SUBTOTAL(103,F8:F36)</f>
        <v>22</v>
      </c>
      <c r="G7" s="31"/>
      <c r="H7" s="33"/>
      <c r="I7" s="34"/>
      <c r="J7" s="33">
        <f t="shared" ref="J7:O7" si="0">SUBTOTAL(9,J10:J36)</f>
        <v>760152</v>
      </c>
      <c r="K7" s="33">
        <f t="shared" si="0"/>
        <v>1306845</v>
      </c>
      <c r="L7" s="33">
        <f t="shared" si="0"/>
        <v>800201</v>
      </c>
      <c r="M7" s="33">
        <f t="shared" si="0"/>
        <v>606042</v>
      </c>
      <c r="N7" s="33">
        <f t="shared" si="0"/>
        <v>361701</v>
      </c>
      <c r="O7" s="33">
        <f t="shared" si="0"/>
        <v>339102</v>
      </c>
      <c r="P7" s="82">
        <v>1</v>
      </c>
      <c r="Q7" s="82">
        <v>0.43295154878576769</v>
      </c>
      <c r="R7" s="82">
        <v>0.56704845121423231</v>
      </c>
      <c r="S7" s="33">
        <f>SUBTOTAL(9,S10:S36)</f>
        <v>707743</v>
      </c>
      <c r="T7" s="33">
        <f>SUBTOTAL(9,T10:T36)</f>
        <v>707743</v>
      </c>
      <c r="U7" s="33">
        <f>SUBTOTAL(9,U10:U36)</f>
        <v>707743</v>
      </c>
    </row>
    <row r="8" spans="1:21" s="28" customFormat="1" ht="60" customHeight="1" x14ac:dyDescent="0.3">
      <c r="A8" s="105" t="s">
        <v>98</v>
      </c>
      <c r="B8" s="105"/>
      <c r="C8" s="35"/>
      <c r="D8" s="35"/>
      <c r="E8" s="36"/>
      <c r="F8" s="65">
        <f>SUBTOTAL(103,F9)</f>
        <v>1</v>
      </c>
      <c r="G8" s="35"/>
      <c r="H8" s="37"/>
      <c r="I8" s="38"/>
      <c r="J8" s="37">
        <f>SUBTOTAL(9,J9)</f>
        <v>57000</v>
      </c>
      <c r="K8" s="37">
        <f t="shared" ref="K8:N8" si="1">SUBTOTAL(9,K9)</f>
        <v>53000</v>
      </c>
      <c r="L8" s="37">
        <f t="shared" si="1"/>
        <v>53000</v>
      </c>
      <c r="M8" s="37">
        <f t="shared" si="1"/>
        <v>0</v>
      </c>
      <c r="N8" s="37">
        <f t="shared" si="1"/>
        <v>53000</v>
      </c>
      <c r="O8" s="37">
        <f>SUBTOTAL(9,O9)</f>
        <v>0</v>
      </c>
      <c r="P8" s="83">
        <v>1</v>
      </c>
      <c r="Q8" s="83">
        <v>0.43295154878576769</v>
      </c>
      <c r="R8" s="83">
        <v>0.56704845121423231</v>
      </c>
      <c r="S8" s="37">
        <f>SUBTOTAL(9,S9)</f>
        <v>53000</v>
      </c>
      <c r="T8" s="37">
        <f t="shared" ref="T8:U8" si="2">SUBTOTAL(9,T9)</f>
        <v>53000</v>
      </c>
      <c r="U8" s="37">
        <f t="shared" si="2"/>
        <v>53000</v>
      </c>
    </row>
    <row r="9" spans="1:21" s="28" customFormat="1" ht="83.25" customHeight="1" x14ac:dyDescent="0.3">
      <c r="A9" s="66" t="s">
        <v>99</v>
      </c>
      <c r="B9" s="66" t="s">
        <v>53</v>
      </c>
      <c r="C9" s="66" t="s">
        <v>44</v>
      </c>
      <c r="D9" s="66"/>
      <c r="E9" s="68"/>
      <c r="F9" s="67" t="s">
        <v>101</v>
      </c>
      <c r="G9" s="67" t="s">
        <v>100</v>
      </c>
      <c r="H9" s="100" t="s">
        <v>65</v>
      </c>
      <c r="I9" s="98" t="s">
        <v>114</v>
      </c>
      <c r="J9" s="84">
        <v>57000</v>
      </c>
      <c r="K9" s="85">
        <v>53000</v>
      </c>
      <c r="L9" s="84">
        <v>53000</v>
      </c>
      <c r="M9" s="84"/>
      <c r="N9" s="85">
        <v>53000</v>
      </c>
      <c r="O9" s="84"/>
      <c r="P9" s="86">
        <v>1</v>
      </c>
      <c r="Q9" s="86">
        <v>1</v>
      </c>
      <c r="R9" s="86">
        <v>0</v>
      </c>
      <c r="S9" s="84">
        <v>53000</v>
      </c>
      <c r="T9" s="84">
        <v>53000</v>
      </c>
      <c r="U9" s="84">
        <f>T9</f>
        <v>53000</v>
      </c>
    </row>
    <row r="10" spans="1:21" ht="60" customHeight="1" x14ac:dyDescent="0.3">
      <c r="A10" s="105" t="s">
        <v>89</v>
      </c>
      <c r="B10" s="105"/>
      <c r="C10" s="35"/>
      <c r="D10" s="35"/>
      <c r="E10" s="36"/>
      <c r="F10" s="65">
        <f>SUBTOTAL(103,F11:F15)</f>
        <v>5</v>
      </c>
      <c r="G10" s="35"/>
      <c r="H10" s="101"/>
      <c r="I10" s="38"/>
      <c r="J10" s="37">
        <f>SUBTOTAL(9,J11:J15)</f>
        <v>380015</v>
      </c>
      <c r="K10" s="37">
        <f t="shared" ref="K10:O10" si="3">SUBTOTAL(9,K11:K15)</f>
        <v>322299</v>
      </c>
      <c r="L10" s="37">
        <f t="shared" si="3"/>
        <v>274740</v>
      </c>
      <c r="M10" s="37">
        <f t="shared" si="3"/>
        <v>243100</v>
      </c>
      <c r="N10" s="37">
        <f t="shared" si="3"/>
        <v>74740</v>
      </c>
      <c r="O10" s="37">
        <f t="shared" si="3"/>
        <v>4459</v>
      </c>
      <c r="P10" s="83">
        <v>1</v>
      </c>
      <c r="Q10" s="83">
        <v>0.43295154878576769</v>
      </c>
      <c r="R10" s="83">
        <v>0.56704845121423231</v>
      </c>
      <c r="S10" s="37">
        <f t="shared" ref="S10" si="4">SUBTOTAL(9,S11:S15)</f>
        <v>117840</v>
      </c>
      <c r="T10" s="37">
        <f t="shared" ref="T10" si="5">SUBTOTAL(9,T11:T15)</f>
        <v>117840</v>
      </c>
      <c r="U10" s="37">
        <f t="shared" ref="U10" si="6">SUBTOTAL(9,U11:U15)</f>
        <v>117840</v>
      </c>
    </row>
    <row r="11" spans="1:21" ht="69.75" customHeight="1" x14ac:dyDescent="0.3">
      <c r="A11" s="40" t="s">
        <v>52</v>
      </c>
      <c r="B11" s="40" t="s">
        <v>53</v>
      </c>
      <c r="C11" s="40" t="s">
        <v>44</v>
      </c>
      <c r="D11" s="41"/>
      <c r="E11" s="42"/>
      <c r="F11" s="70" t="s">
        <v>105</v>
      </c>
      <c r="G11" s="44" t="s">
        <v>54</v>
      </c>
      <c r="H11" s="73" t="s">
        <v>47</v>
      </c>
      <c r="I11" s="73" t="s">
        <v>55</v>
      </c>
      <c r="J11" s="43">
        <v>360000</v>
      </c>
      <c r="K11" s="43">
        <v>260000</v>
      </c>
      <c r="L11" s="43">
        <v>260000</v>
      </c>
      <c r="M11" s="43">
        <v>200000</v>
      </c>
      <c r="N11" s="43">
        <v>60000</v>
      </c>
      <c r="O11" s="43"/>
      <c r="P11" s="87">
        <v>1</v>
      </c>
      <c r="Q11" s="87">
        <v>1</v>
      </c>
      <c r="R11" s="87">
        <v>0</v>
      </c>
      <c r="S11" s="43">
        <v>60000</v>
      </c>
      <c r="T11" s="43">
        <f>S11</f>
        <v>60000</v>
      </c>
      <c r="U11" s="43">
        <f>T11</f>
        <v>60000</v>
      </c>
    </row>
    <row r="12" spans="1:21" ht="69.75" customHeight="1" x14ac:dyDescent="0.3">
      <c r="A12" s="40" t="s">
        <v>52</v>
      </c>
      <c r="B12" s="40" t="s">
        <v>43</v>
      </c>
      <c r="C12" s="40" t="s">
        <v>44</v>
      </c>
      <c r="D12" s="40"/>
      <c r="E12" s="42"/>
      <c r="F12" s="70" t="s">
        <v>56</v>
      </c>
      <c r="G12" s="44" t="s">
        <v>54</v>
      </c>
      <c r="H12" s="73" t="s">
        <v>47</v>
      </c>
      <c r="I12" s="73" t="s">
        <v>57</v>
      </c>
      <c r="J12" s="52">
        <v>0</v>
      </c>
      <c r="K12" s="43">
        <v>14740</v>
      </c>
      <c r="L12" s="43">
        <v>14740</v>
      </c>
      <c r="M12" s="43"/>
      <c r="N12" s="43">
        <v>14740</v>
      </c>
      <c r="O12" s="43"/>
      <c r="P12" s="87">
        <v>1</v>
      </c>
      <c r="Q12" s="87">
        <v>1</v>
      </c>
      <c r="R12" s="87">
        <v>0</v>
      </c>
      <c r="S12" s="43">
        <v>14740</v>
      </c>
      <c r="T12" s="43">
        <f t="shared" ref="T12:T15" si="7">S12</f>
        <v>14740</v>
      </c>
      <c r="U12" s="43">
        <f t="shared" ref="U12:U15" si="8">T12</f>
        <v>14740</v>
      </c>
    </row>
    <row r="13" spans="1:21" ht="69.75" customHeight="1" x14ac:dyDescent="0.3">
      <c r="A13" s="23" t="s">
        <v>52</v>
      </c>
      <c r="B13" s="24" t="s">
        <v>58</v>
      </c>
      <c r="C13" s="25" t="s">
        <v>59</v>
      </c>
      <c r="D13" s="25" t="s">
        <v>60</v>
      </c>
      <c r="E13" s="26" t="s">
        <v>61</v>
      </c>
      <c r="F13" s="71" t="s">
        <v>106</v>
      </c>
      <c r="G13" s="25" t="s">
        <v>58</v>
      </c>
      <c r="H13" s="71" t="s">
        <v>60</v>
      </c>
      <c r="I13" s="104" t="s">
        <v>61</v>
      </c>
      <c r="J13" s="52">
        <v>0</v>
      </c>
      <c r="K13" s="50">
        <v>35572</v>
      </c>
      <c r="L13" s="88"/>
      <c r="M13" s="50">
        <v>35572</v>
      </c>
      <c r="N13" s="50"/>
      <c r="O13" s="50"/>
      <c r="P13" s="63">
        <v>1</v>
      </c>
      <c r="Q13" s="63">
        <v>1</v>
      </c>
      <c r="R13" s="63">
        <v>0</v>
      </c>
      <c r="S13" s="50">
        <v>35572</v>
      </c>
      <c r="T13" s="43">
        <f t="shared" si="7"/>
        <v>35572</v>
      </c>
      <c r="U13" s="43">
        <f t="shared" si="8"/>
        <v>35572</v>
      </c>
    </row>
    <row r="14" spans="1:21" ht="69.75" customHeight="1" x14ac:dyDescent="0.3">
      <c r="A14" s="45" t="s">
        <v>52</v>
      </c>
      <c r="B14" s="45"/>
      <c r="C14" s="45"/>
      <c r="D14" s="45"/>
      <c r="E14" s="46"/>
      <c r="F14" s="72" t="s">
        <v>62</v>
      </c>
      <c r="G14" s="47" t="s">
        <v>102</v>
      </c>
      <c r="H14" s="102" t="s">
        <v>60</v>
      </c>
      <c r="I14" s="74" t="s">
        <v>95</v>
      </c>
      <c r="J14" s="50">
        <v>17015</v>
      </c>
      <c r="K14" s="50">
        <v>8587</v>
      </c>
      <c r="L14" s="50"/>
      <c r="M14" s="89">
        <v>4128</v>
      </c>
      <c r="N14" s="50"/>
      <c r="O14" s="50">
        <v>4459</v>
      </c>
      <c r="P14" s="63">
        <v>1</v>
      </c>
      <c r="Q14" s="63">
        <v>0.48072667986491208</v>
      </c>
      <c r="R14" s="63">
        <v>0.51927332013508798</v>
      </c>
      <c r="S14" s="50">
        <v>4128</v>
      </c>
      <c r="T14" s="43">
        <f t="shared" si="7"/>
        <v>4128</v>
      </c>
      <c r="U14" s="43">
        <f t="shared" si="8"/>
        <v>4128</v>
      </c>
    </row>
    <row r="15" spans="1:21" ht="69.75" customHeight="1" x14ac:dyDescent="0.3">
      <c r="A15" s="40" t="s">
        <v>52</v>
      </c>
      <c r="B15" s="48"/>
      <c r="C15" s="48"/>
      <c r="D15" s="48"/>
      <c r="E15" s="49"/>
      <c r="F15" s="73" t="s">
        <v>64</v>
      </c>
      <c r="G15" s="43" t="s">
        <v>63</v>
      </c>
      <c r="H15" s="73" t="s">
        <v>65</v>
      </c>
      <c r="I15" s="73" t="s">
        <v>109</v>
      </c>
      <c r="J15" s="27">
        <v>3000</v>
      </c>
      <c r="K15" s="50">
        <v>3400</v>
      </c>
      <c r="L15" s="50"/>
      <c r="M15" s="50">
        <v>3400</v>
      </c>
      <c r="N15" s="50"/>
      <c r="O15" s="50"/>
      <c r="P15" s="63">
        <v>1</v>
      </c>
      <c r="Q15" s="63"/>
      <c r="R15" s="63"/>
      <c r="S15" s="50">
        <v>3400</v>
      </c>
      <c r="T15" s="43">
        <f t="shared" si="7"/>
        <v>3400</v>
      </c>
      <c r="U15" s="43">
        <f t="shared" si="8"/>
        <v>3400</v>
      </c>
    </row>
    <row r="16" spans="1:21" s="8" customFormat="1" ht="60" customHeight="1" x14ac:dyDescent="0.3">
      <c r="A16" s="105" t="s">
        <v>88</v>
      </c>
      <c r="B16" s="105"/>
      <c r="C16" s="35"/>
      <c r="D16" s="35"/>
      <c r="E16" s="36"/>
      <c r="F16" s="65">
        <f>SUBTOTAL(103,F17:F21)</f>
        <v>5</v>
      </c>
      <c r="G16" s="35"/>
      <c r="H16" s="101"/>
      <c r="I16" s="38"/>
      <c r="J16" s="37">
        <f>SUBTOTAL(9,J17:J21)</f>
        <v>92000</v>
      </c>
      <c r="K16" s="37">
        <f t="shared" ref="K16:O16" si="9">SUBTOTAL(9,K17:K21)</f>
        <v>110000</v>
      </c>
      <c r="L16" s="37">
        <f t="shared" si="9"/>
        <v>0</v>
      </c>
      <c r="M16" s="37">
        <f t="shared" si="9"/>
        <v>104000</v>
      </c>
      <c r="N16" s="37">
        <f t="shared" si="9"/>
        <v>0</v>
      </c>
      <c r="O16" s="37">
        <f t="shared" si="9"/>
        <v>6000</v>
      </c>
      <c r="P16" s="83">
        <v>1</v>
      </c>
      <c r="Q16" s="83">
        <v>0.43295154878576769</v>
      </c>
      <c r="R16" s="83">
        <v>0.56704845121423231</v>
      </c>
      <c r="S16" s="37">
        <f t="shared" ref="S16" si="10">SUBTOTAL(9,S17:S21)</f>
        <v>104000</v>
      </c>
      <c r="T16" s="37">
        <f t="shared" ref="T16" si="11">SUBTOTAL(9,T17:T21)</f>
        <v>104000</v>
      </c>
      <c r="U16" s="37">
        <f t="shared" ref="U16" si="12">SUBTOTAL(9,U17:U21)</f>
        <v>104000</v>
      </c>
    </row>
    <row r="17" spans="1:21" ht="184.5" customHeight="1" x14ac:dyDescent="0.3">
      <c r="A17" s="51" t="s">
        <v>5</v>
      </c>
      <c r="B17" s="45"/>
      <c r="C17" s="45"/>
      <c r="D17" s="45"/>
      <c r="E17" s="46"/>
      <c r="F17" s="72" t="s">
        <v>6</v>
      </c>
      <c r="G17" s="72" t="s">
        <v>7</v>
      </c>
      <c r="H17" s="102" t="s">
        <v>8</v>
      </c>
      <c r="I17" s="77" t="s">
        <v>107</v>
      </c>
      <c r="J17" s="50">
        <v>10000</v>
      </c>
      <c r="K17" s="50">
        <v>15000</v>
      </c>
      <c r="L17" s="50"/>
      <c r="M17" s="50">
        <v>10000</v>
      </c>
      <c r="N17" s="50"/>
      <c r="O17" s="50">
        <v>5000</v>
      </c>
      <c r="P17" s="63">
        <v>1</v>
      </c>
      <c r="Q17" s="63">
        <v>0.66700000000000004</v>
      </c>
      <c r="R17" s="63">
        <v>0.33300000000000002</v>
      </c>
      <c r="S17" s="50">
        <v>10000</v>
      </c>
      <c r="T17" s="50">
        <f>S17</f>
        <v>10000</v>
      </c>
      <c r="U17" s="50">
        <f>T17</f>
        <v>10000</v>
      </c>
    </row>
    <row r="18" spans="1:21" ht="127.5" customHeight="1" x14ac:dyDescent="0.3">
      <c r="A18" s="51" t="s">
        <v>5</v>
      </c>
      <c r="B18" s="45"/>
      <c r="C18" s="45"/>
      <c r="D18" s="45"/>
      <c r="E18" s="46"/>
      <c r="F18" s="72" t="s">
        <v>9</v>
      </c>
      <c r="G18" s="72" t="s">
        <v>14</v>
      </c>
      <c r="H18" s="102" t="s">
        <v>8</v>
      </c>
      <c r="I18" s="77" t="s">
        <v>16</v>
      </c>
      <c r="J18" s="50">
        <v>2000</v>
      </c>
      <c r="K18" s="50">
        <v>3000</v>
      </c>
      <c r="L18" s="50"/>
      <c r="M18" s="50">
        <v>2000</v>
      </c>
      <c r="N18" s="50"/>
      <c r="O18" s="50">
        <v>1000</v>
      </c>
      <c r="P18" s="63">
        <v>1</v>
      </c>
      <c r="Q18" s="63">
        <v>0.66700000000000004</v>
      </c>
      <c r="R18" s="63">
        <v>0.33300000000000002</v>
      </c>
      <c r="S18" s="50">
        <v>2000</v>
      </c>
      <c r="T18" s="50">
        <f t="shared" ref="T18:T21" si="13">S18</f>
        <v>2000</v>
      </c>
      <c r="U18" s="50">
        <f t="shared" ref="U18:U21" si="14">T18</f>
        <v>2000</v>
      </c>
    </row>
    <row r="19" spans="1:21" ht="263.25" customHeight="1" x14ac:dyDescent="0.3">
      <c r="A19" s="51" t="s">
        <v>5</v>
      </c>
      <c r="B19" s="45"/>
      <c r="C19" s="45"/>
      <c r="D19" s="45"/>
      <c r="E19" s="46"/>
      <c r="F19" s="99" t="s">
        <v>10</v>
      </c>
      <c r="G19" s="72" t="s">
        <v>11</v>
      </c>
      <c r="H19" s="102" t="s">
        <v>8</v>
      </c>
      <c r="I19" s="77" t="s">
        <v>15</v>
      </c>
      <c r="J19" s="50">
        <v>30000</v>
      </c>
      <c r="K19" s="50">
        <v>30000</v>
      </c>
      <c r="L19" s="50"/>
      <c r="M19" s="50">
        <v>30000</v>
      </c>
      <c r="N19" s="50"/>
      <c r="O19" s="50"/>
      <c r="P19" s="63">
        <v>1</v>
      </c>
      <c r="Q19" s="63">
        <v>1</v>
      </c>
      <c r="R19" s="63"/>
      <c r="S19" s="50">
        <v>30000</v>
      </c>
      <c r="T19" s="50">
        <f t="shared" si="13"/>
        <v>30000</v>
      </c>
      <c r="U19" s="50">
        <f t="shared" si="14"/>
        <v>30000</v>
      </c>
    </row>
    <row r="20" spans="1:21" ht="184.5" customHeight="1" x14ac:dyDescent="0.3">
      <c r="A20" s="51" t="s">
        <v>5</v>
      </c>
      <c r="B20" s="45"/>
      <c r="C20" s="45"/>
      <c r="D20" s="45"/>
      <c r="E20" s="46"/>
      <c r="F20" s="72" t="s">
        <v>12</v>
      </c>
      <c r="G20" s="72" t="s">
        <v>13</v>
      </c>
      <c r="H20" s="102" t="s">
        <v>8</v>
      </c>
      <c r="I20" s="77" t="s">
        <v>17</v>
      </c>
      <c r="J20" s="50">
        <v>50000</v>
      </c>
      <c r="K20" s="50">
        <v>50000</v>
      </c>
      <c r="L20" s="50"/>
      <c r="M20" s="50">
        <v>50000</v>
      </c>
      <c r="N20" s="50"/>
      <c r="O20" s="50"/>
      <c r="P20" s="63">
        <v>1</v>
      </c>
      <c r="Q20" s="63">
        <v>1</v>
      </c>
      <c r="R20" s="63"/>
      <c r="S20" s="50">
        <v>50000</v>
      </c>
      <c r="T20" s="50">
        <f t="shared" si="13"/>
        <v>50000</v>
      </c>
      <c r="U20" s="50">
        <f t="shared" si="14"/>
        <v>50000</v>
      </c>
    </row>
    <row r="21" spans="1:21" ht="184.5" customHeight="1" x14ac:dyDescent="0.3">
      <c r="A21" s="51" t="s">
        <v>5</v>
      </c>
      <c r="B21" s="45"/>
      <c r="C21" s="45"/>
      <c r="D21" s="45"/>
      <c r="E21" s="46"/>
      <c r="F21" s="73" t="s">
        <v>18</v>
      </c>
      <c r="G21" s="70" t="s">
        <v>19</v>
      </c>
      <c r="H21" s="73" t="s">
        <v>20</v>
      </c>
      <c r="I21" s="78" t="s">
        <v>108</v>
      </c>
      <c r="J21" s="50"/>
      <c r="K21" s="50">
        <v>12000</v>
      </c>
      <c r="L21" s="50"/>
      <c r="M21" s="89">
        <v>12000</v>
      </c>
      <c r="N21" s="50"/>
      <c r="O21" s="50">
        <v>0</v>
      </c>
      <c r="P21" s="63">
        <f>SUM(Q21:R21)</f>
        <v>1</v>
      </c>
      <c r="Q21" s="63">
        <v>1</v>
      </c>
      <c r="R21" s="63">
        <v>0</v>
      </c>
      <c r="S21" s="50">
        <v>12000</v>
      </c>
      <c r="T21" s="50">
        <f t="shared" si="13"/>
        <v>12000</v>
      </c>
      <c r="U21" s="50">
        <f t="shared" si="14"/>
        <v>12000</v>
      </c>
    </row>
    <row r="22" spans="1:21" s="10" customFormat="1" ht="60" customHeight="1" x14ac:dyDescent="0.3">
      <c r="A22" s="105" t="s">
        <v>91</v>
      </c>
      <c r="B22" s="105"/>
      <c r="C22" s="35"/>
      <c r="D22" s="35"/>
      <c r="E22" s="36"/>
      <c r="F22" s="65">
        <f>SUBTOTAL(103,F23:F24)</f>
        <v>2</v>
      </c>
      <c r="G22" s="35" t="s">
        <v>41</v>
      </c>
      <c r="H22" s="101"/>
      <c r="I22" s="38"/>
      <c r="J22" s="37">
        <f>SUBTOTAL(9,J23:J24)</f>
        <v>98277</v>
      </c>
      <c r="K22" s="37">
        <f t="shared" ref="K22:O22" si="15">SUBTOTAL(9,K23:K24)</f>
        <v>36895</v>
      </c>
      <c r="L22" s="37">
        <f t="shared" si="15"/>
        <v>0</v>
      </c>
      <c r="M22" s="37">
        <f t="shared" si="15"/>
        <v>20442</v>
      </c>
      <c r="N22" s="37">
        <f t="shared" si="15"/>
        <v>0</v>
      </c>
      <c r="O22" s="37">
        <f t="shared" si="15"/>
        <v>16453</v>
      </c>
      <c r="P22" s="83">
        <v>1</v>
      </c>
      <c r="Q22" s="83">
        <v>0.69469997069195355</v>
      </c>
      <c r="R22" s="83">
        <v>0.30530002930804645</v>
      </c>
      <c r="S22" s="37">
        <f t="shared" ref="S22" si="16">SUBTOTAL(9,S23:S24)</f>
        <v>20442</v>
      </c>
      <c r="T22" s="37">
        <f t="shared" ref="T22" si="17">SUBTOTAL(9,T23:T24)</f>
        <v>20442</v>
      </c>
      <c r="U22" s="37">
        <f t="shared" ref="U22" si="18">SUBTOTAL(9,U23:U24)</f>
        <v>20442</v>
      </c>
    </row>
    <row r="23" spans="1:21" ht="60" customHeight="1" x14ac:dyDescent="0.3">
      <c r="A23" s="40" t="s">
        <v>77</v>
      </c>
      <c r="B23" s="48"/>
      <c r="C23" s="48"/>
      <c r="D23" s="48"/>
      <c r="E23" s="49"/>
      <c r="F23" s="44" t="s">
        <v>78</v>
      </c>
      <c r="G23" s="69" t="s">
        <v>96</v>
      </c>
      <c r="H23" s="73" t="s">
        <v>80</v>
      </c>
      <c r="I23" s="73" t="s">
        <v>81</v>
      </c>
      <c r="J23" s="27">
        <v>71982</v>
      </c>
      <c r="K23" s="27">
        <v>36295</v>
      </c>
      <c r="L23" s="50"/>
      <c r="M23" s="27">
        <v>19842</v>
      </c>
      <c r="N23" s="50"/>
      <c r="O23" s="27">
        <v>16453</v>
      </c>
      <c r="P23" s="63"/>
      <c r="Q23" s="63"/>
      <c r="R23" s="63"/>
      <c r="S23" s="27">
        <v>19842</v>
      </c>
      <c r="T23" s="50">
        <f>S23</f>
        <v>19842</v>
      </c>
      <c r="U23" s="50">
        <f>T23</f>
        <v>19842</v>
      </c>
    </row>
    <row r="24" spans="1:21" ht="60" customHeight="1" x14ac:dyDescent="0.3">
      <c r="A24" s="45" t="s">
        <v>77</v>
      </c>
      <c r="B24" s="48"/>
      <c r="C24" s="48"/>
      <c r="D24" s="48"/>
      <c r="E24" s="49"/>
      <c r="F24" s="44" t="s">
        <v>79</v>
      </c>
      <c r="G24" s="46" t="s">
        <v>97</v>
      </c>
      <c r="H24" s="73" t="s">
        <v>80</v>
      </c>
      <c r="I24" s="73" t="s">
        <v>110</v>
      </c>
      <c r="J24" s="50">
        <v>26295</v>
      </c>
      <c r="K24" s="50">
        <v>600</v>
      </c>
      <c r="L24" s="50"/>
      <c r="M24" s="50">
        <v>600</v>
      </c>
      <c r="N24" s="50"/>
      <c r="O24" s="50"/>
      <c r="P24" s="63"/>
      <c r="Q24" s="63"/>
      <c r="R24" s="63"/>
      <c r="S24" s="50">
        <v>600</v>
      </c>
      <c r="T24" s="50">
        <f>S24</f>
        <v>600</v>
      </c>
      <c r="U24" s="50">
        <f>T24</f>
        <v>600</v>
      </c>
    </row>
    <row r="25" spans="1:21" ht="60" customHeight="1" x14ac:dyDescent="0.3">
      <c r="A25" s="105" t="s">
        <v>66</v>
      </c>
      <c r="B25" s="105"/>
      <c r="C25" s="35"/>
      <c r="D25" s="35"/>
      <c r="E25" s="36"/>
      <c r="F25" s="65">
        <f>SUBTOTAL(103,F26:F30)</f>
        <v>5</v>
      </c>
      <c r="G25" s="35"/>
      <c r="H25" s="101"/>
      <c r="I25" s="38"/>
      <c r="J25" s="37">
        <f>SUBTOTAL(9,J26:J30)</f>
        <v>9860</v>
      </c>
      <c r="K25" s="37">
        <f t="shared" ref="K25:O25" si="19">SUBTOTAL(9,K26:K30)</f>
        <v>426105</v>
      </c>
      <c r="L25" s="37">
        <f t="shared" si="19"/>
        <v>178500</v>
      </c>
      <c r="M25" s="37">
        <f t="shared" si="19"/>
        <v>178500</v>
      </c>
      <c r="N25" s="37">
        <f t="shared" si="19"/>
        <v>0</v>
      </c>
      <c r="O25" s="37">
        <f t="shared" si="19"/>
        <v>247605</v>
      </c>
      <c r="P25" s="83">
        <v>1</v>
      </c>
      <c r="Q25" s="83">
        <v>0.43295154878576769</v>
      </c>
      <c r="R25" s="83">
        <v>0.56704845121423231</v>
      </c>
      <c r="S25" s="37">
        <f t="shared" ref="S25" si="20">SUBTOTAL(9,S26:S30)</f>
        <v>178500</v>
      </c>
      <c r="T25" s="37">
        <f t="shared" ref="T25" si="21">SUBTOTAL(9,T26:T30)</f>
        <v>178500</v>
      </c>
      <c r="U25" s="37">
        <f t="shared" ref="U25" si="22">SUBTOTAL(9,U26:U30)</f>
        <v>178500</v>
      </c>
    </row>
    <row r="26" spans="1:21" ht="60" customHeight="1" x14ac:dyDescent="0.3">
      <c r="A26" s="40" t="s">
        <v>67</v>
      </c>
      <c r="B26" s="40" t="s">
        <v>43</v>
      </c>
      <c r="C26" s="40" t="s">
        <v>44</v>
      </c>
      <c r="D26" s="40"/>
      <c r="E26" s="42"/>
      <c r="F26" s="70" t="s">
        <v>68</v>
      </c>
      <c r="G26" s="44" t="s">
        <v>69</v>
      </c>
      <c r="H26" s="73" t="s">
        <v>47</v>
      </c>
      <c r="I26" s="73" t="s">
        <v>70</v>
      </c>
      <c r="J26" s="27"/>
      <c r="K26" s="27">
        <v>300000</v>
      </c>
      <c r="L26" s="29">
        <v>120000</v>
      </c>
      <c r="M26" s="29">
        <v>120000</v>
      </c>
      <c r="N26" s="27">
        <v>0</v>
      </c>
      <c r="O26" s="29">
        <v>180000</v>
      </c>
      <c r="P26" s="90">
        <v>1</v>
      </c>
      <c r="Q26" s="90">
        <v>0.4</v>
      </c>
      <c r="R26" s="90">
        <v>0.6</v>
      </c>
      <c r="S26" s="29">
        <v>120000</v>
      </c>
      <c r="T26" s="27">
        <f>S26</f>
        <v>120000</v>
      </c>
      <c r="U26" s="27">
        <f>T26</f>
        <v>120000</v>
      </c>
    </row>
    <row r="27" spans="1:21" ht="60" customHeight="1" x14ac:dyDescent="0.3">
      <c r="A27" s="40" t="s">
        <v>67</v>
      </c>
      <c r="B27" s="40" t="s">
        <v>53</v>
      </c>
      <c r="C27" s="40" t="s">
        <v>44</v>
      </c>
      <c r="D27" s="41"/>
      <c r="E27" s="42"/>
      <c r="F27" s="70" t="s">
        <v>71</v>
      </c>
      <c r="G27" s="44" t="s">
        <v>72</v>
      </c>
      <c r="H27" s="73" t="s">
        <v>47</v>
      </c>
      <c r="I27" s="73" t="s">
        <v>103</v>
      </c>
      <c r="J27" s="27">
        <v>9860</v>
      </c>
      <c r="K27" s="27">
        <v>20000</v>
      </c>
      <c r="L27" s="29">
        <v>10000</v>
      </c>
      <c r="M27" s="29">
        <v>10000</v>
      </c>
      <c r="N27" s="27">
        <v>0</v>
      </c>
      <c r="O27" s="29">
        <v>10000</v>
      </c>
      <c r="P27" s="90">
        <v>1</v>
      </c>
      <c r="Q27" s="90">
        <v>0.5</v>
      </c>
      <c r="R27" s="90">
        <v>0.5</v>
      </c>
      <c r="S27" s="29">
        <v>10000</v>
      </c>
      <c r="T27" s="27">
        <f t="shared" ref="T27:T30" si="23">S27</f>
        <v>10000</v>
      </c>
      <c r="U27" s="27">
        <f t="shared" ref="U27:U30" si="24">T27</f>
        <v>10000</v>
      </c>
    </row>
    <row r="28" spans="1:21" ht="60" customHeight="1" x14ac:dyDescent="0.3">
      <c r="A28" s="40" t="s">
        <v>67</v>
      </c>
      <c r="B28" s="40" t="s">
        <v>43</v>
      </c>
      <c r="C28" s="40" t="s">
        <v>44</v>
      </c>
      <c r="D28" s="40"/>
      <c r="E28" s="42"/>
      <c r="F28" s="70" t="s">
        <v>73</v>
      </c>
      <c r="G28" s="44" t="s">
        <v>74</v>
      </c>
      <c r="H28" s="73" t="s">
        <v>47</v>
      </c>
      <c r="I28" s="73" t="s">
        <v>104</v>
      </c>
      <c r="J28" s="27"/>
      <c r="K28" s="27">
        <v>38000</v>
      </c>
      <c r="L28" s="29">
        <v>19000</v>
      </c>
      <c r="M28" s="29">
        <v>19000</v>
      </c>
      <c r="N28" s="27">
        <v>0</v>
      </c>
      <c r="O28" s="29">
        <v>19000</v>
      </c>
      <c r="P28" s="90">
        <v>1</v>
      </c>
      <c r="Q28" s="90">
        <v>0.5</v>
      </c>
      <c r="R28" s="90">
        <v>0.5</v>
      </c>
      <c r="S28" s="29">
        <v>19000</v>
      </c>
      <c r="T28" s="27">
        <f t="shared" si="23"/>
        <v>19000</v>
      </c>
      <c r="U28" s="27">
        <f t="shared" si="24"/>
        <v>19000</v>
      </c>
    </row>
    <row r="29" spans="1:21" ht="60" customHeight="1" x14ac:dyDescent="0.3">
      <c r="A29" s="40" t="s">
        <v>67</v>
      </c>
      <c r="B29" s="40" t="s">
        <v>43</v>
      </c>
      <c r="C29" s="40" t="s">
        <v>44</v>
      </c>
      <c r="D29" s="40"/>
      <c r="E29" s="42"/>
      <c r="F29" s="74" t="s">
        <v>92</v>
      </c>
      <c r="G29" s="42" t="s">
        <v>93</v>
      </c>
      <c r="H29" s="78" t="s">
        <v>47</v>
      </c>
      <c r="I29" s="78" t="s">
        <v>94</v>
      </c>
      <c r="J29" s="91"/>
      <c r="K29" s="91">
        <v>45000</v>
      </c>
      <c r="L29" s="30">
        <v>13500</v>
      </c>
      <c r="M29" s="30">
        <v>13500</v>
      </c>
      <c r="N29" s="91">
        <v>0</v>
      </c>
      <c r="O29" s="30">
        <v>31500</v>
      </c>
      <c r="P29" s="92">
        <v>1</v>
      </c>
      <c r="Q29" s="92">
        <v>0.3</v>
      </c>
      <c r="R29" s="92">
        <v>0.7</v>
      </c>
      <c r="S29" s="30">
        <v>13500</v>
      </c>
      <c r="T29" s="27">
        <f t="shared" si="23"/>
        <v>13500</v>
      </c>
      <c r="U29" s="27">
        <f t="shared" si="24"/>
        <v>13500</v>
      </c>
    </row>
    <row r="30" spans="1:21" s="10" customFormat="1" ht="60" customHeight="1" x14ac:dyDescent="0.3">
      <c r="A30" s="40" t="s">
        <v>67</v>
      </c>
      <c r="B30" s="40" t="s">
        <v>53</v>
      </c>
      <c r="C30" s="40" t="s">
        <v>44</v>
      </c>
      <c r="D30" s="41"/>
      <c r="E30" s="42"/>
      <c r="F30" s="70" t="s">
        <v>113</v>
      </c>
      <c r="G30" s="44" t="s">
        <v>75</v>
      </c>
      <c r="H30" s="73" t="s">
        <v>47</v>
      </c>
      <c r="I30" s="73" t="s">
        <v>76</v>
      </c>
      <c r="J30" s="27"/>
      <c r="K30" s="27">
        <v>23105</v>
      </c>
      <c r="L30" s="29">
        <v>16000</v>
      </c>
      <c r="M30" s="29">
        <v>16000</v>
      </c>
      <c r="N30" s="27">
        <v>0</v>
      </c>
      <c r="O30" s="29">
        <v>7105</v>
      </c>
      <c r="P30" s="90">
        <v>1</v>
      </c>
      <c r="Q30" s="90">
        <v>0.69249080285652453</v>
      </c>
      <c r="R30" s="90">
        <v>0.30750919714347547</v>
      </c>
      <c r="S30" s="29">
        <v>16000</v>
      </c>
      <c r="T30" s="27">
        <f t="shared" si="23"/>
        <v>16000</v>
      </c>
      <c r="U30" s="27">
        <f t="shared" si="24"/>
        <v>16000</v>
      </c>
    </row>
    <row r="31" spans="1:21" ht="60" customHeight="1" x14ac:dyDescent="0.3">
      <c r="A31" s="105" t="s">
        <v>40</v>
      </c>
      <c r="B31" s="105"/>
      <c r="C31" s="35"/>
      <c r="D31" s="35"/>
      <c r="E31" s="36"/>
      <c r="F31" s="65">
        <f>SUBTOTAL(103,F32:F33)</f>
        <v>2</v>
      </c>
      <c r="G31" s="35" t="s">
        <v>41</v>
      </c>
      <c r="H31" s="101"/>
      <c r="I31" s="79"/>
      <c r="J31" s="37">
        <f>SUBTOTAL(9,J32:J33)</f>
        <v>0</v>
      </c>
      <c r="K31" s="37">
        <f t="shared" ref="K31:O31" si="25">SUBTOTAL(9,K32:K33)</f>
        <v>211546</v>
      </c>
      <c r="L31" s="37">
        <f t="shared" si="25"/>
        <v>146961</v>
      </c>
      <c r="M31" s="37">
        <f t="shared" si="25"/>
        <v>0</v>
      </c>
      <c r="N31" s="37">
        <f t="shared" si="25"/>
        <v>146961</v>
      </c>
      <c r="O31" s="37">
        <f t="shared" si="25"/>
        <v>64585</v>
      </c>
      <c r="P31" s="83">
        <v>1</v>
      </c>
      <c r="Q31" s="83">
        <v>0.69469997069195355</v>
      </c>
      <c r="R31" s="83">
        <v>0.30530002930804645</v>
      </c>
      <c r="S31" s="37">
        <f t="shared" ref="S31" si="26">SUBTOTAL(9,S32:S33)</f>
        <v>146961</v>
      </c>
      <c r="T31" s="37">
        <f t="shared" ref="T31" si="27">SUBTOTAL(9,T32:T33)</f>
        <v>146961</v>
      </c>
      <c r="U31" s="37">
        <f t="shared" ref="U31" si="28">SUBTOTAL(9,U32:U33)</f>
        <v>146961</v>
      </c>
    </row>
    <row r="32" spans="1:21" ht="60" customHeight="1" x14ac:dyDescent="0.3">
      <c r="A32" s="53" t="s">
        <v>42</v>
      </c>
      <c r="B32" s="54" t="s">
        <v>43</v>
      </c>
      <c r="C32" s="53" t="s">
        <v>44</v>
      </c>
      <c r="D32" s="53"/>
      <c r="E32" s="55"/>
      <c r="F32" s="75" t="s">
        <v>45</v>
      </c>
      <c r="G32" s="56" t="s">
        <v>46</v>
      </c>
      <c r="H32" s="103" t="s">
        <v>47</v>
      </c>
      <c r="I32" s="80" t="s">
        <v>48</v>
      </c>
      <c r="J32" s="93"/>
      <c r="K32" s="94">
        <v>205936</v>
      </c>
      <c r="L32" s="57">
        <v>144156</v>
      </c>
      <c r="M32" s="57"/>
      <c r="N32" s="57">
        <v>144156</v>
      </c>
      <c r="O32" s="93">
        <v>61780</v>
      </c>
      <c r="P32" s="95">
        <v>1</v>
      </c>
      <c r="Q32" s="95">
        <v>0.70000388470204333</v>
      </c>
      <c r="R32" s="95">
        <v>0.29999611529795667</v>
      </c>
      <c r="S32" s="94">
        <v>144156</v>
      </c>
      <c r="T32" s="94">
        <v>144156</v>
      </c>
      <c r="U32" s="94">
        <f>T32</f>
        <v>144156</v>
      </c>
    </row>
    <row r="33" spans="1:21" ht="60" customHeight="1" x14ac:dyDescent="0.3">
      <c r="A33" s="53" t="s">
        <v>42</v>
      </c>
      <c r="B33" s="54" t="s">
        <v>43</v>
      </c>
      <c r="C33" s="53" t="s">
        <v>44</v>
      </c>
      <c r="D33" s="53"/>
      <c r="E33" s="55"/>
      <c r="F33" s="75" t="s">
        <v>49</v>
      </c>
      <c r="G33" s="56" t="s">
        <v>50</v>
      </c>
      <c r="H33" s="103" t="s">
        <v>47</v>
      </c>
      <c r="I33" s="81" t="s">
        <v>51</v>
      </c>
      <c r="J33" s="50"/>
      <c r="K33" s="27">
        <v>5610</v>
      </c>
      <c r="L33" s="57">
        <v>2805</v>
      </c>
      <c r="M33" s="57"/>
      <c r="N33" s="57">
        <v>2805</v>
      </c>
      <c r="O33" s="50">
        <v>2805</v>
      </c>
      <c r="P33" s="90">
        <v>1</v>
      </c>
      <c r="Q33" s="90">
        <v>0.5</v>
      </c>
      <c r="R33" s="90">
        <v>0.5</v>
      </c>
      <c r="S33" s="94">
        <v>2805</v>
      </c>
      <c r="T33" s="27">
        <v>2805</v>
      </c>
      <c r="U33" s="94">
        <f>T33</f>
        <v>2805</v>
      </c>
    </row>
    <row r="34" spans="1:21" ht="60" customHeight="1" x14ac:dyDescent="0.3">
      <c r="A34" s="105" t="s">
        <v>90</v>
      </c>
      <c r="B34" s="105"/>
      <c r="C34" s="35"/>
      <c r="D34" s="35"/>
      <c r="E34" s="36"/>
      <c r="F34" s="65">
        <f>SUBTOTAL(103,F35:F36)</f>
        <v>2</v>
      </c>
      <c r="G34" s="35"/>
      <c r="H34" s="101"/>
      <c r="I34" s="79"/>
      <c r="J34" s="37">
        <f>SUBTOTAL(9,J35:J36)</f>
        <v>180000</v>
      </c>
      <c r="K34" s="37">
        <f t="shared" ref="K34:O34" si="29">SUBTOTAL(9,K35:K36)</f>
        <v>200000</v>
      </c>
      <c r="L34" s="37">
        <f t="shared" si="29"/>
        <v>200000</v>
      </c>
      <c r="M34" s="37">
        <f t="shared" si="29"/>
        <v>60000</v>
      </c>
      <c r="N34" s="37">
        <f t="shared" si="29"/>
        <v>140000</v>
      </c>
      <c r="O34" s="37">
        <f t="shared" si="29"/>
        <v>0</v>
      </c>
      <c r="P34" s="83">
        <v>1</v>
      </c>
      <c r="Q34" s="83">
        <v>0.43295154878576769</v>
      </c>
      <c r="R34" s="83">
        <v>0.56704845121423231</v>
      </c>
      <c r="S34" s="37">
        <f t="shared" ref="S34" si="30">SUBTOTAL(9,S35:S36)</f>
        <v>140000</v>
      </c>
      <c r="T34" s="37">
        <f t="shared" ref="T34" si="31">SUBTOTAL(9,T35:T36)</f>
        <v>140000</v>
      </c>
      <c r="U34" s="37">
        <f t="shared" ref="U34" si="32">SUBTOTAL(9,U35:U36)</f>
        <v>140000</v>
      </c>
    </row>
    <row r="35" spans="1:21" ht="69.75" customHeight="1" x14ac:dyDescent="0.3">
      <c r="A35" s="39" t="s">
        <v>82</v>
      </c>
      <c r="B35" s="40" t="s">
        <v>53</v>
      </c>
      <c r="C35" s="40" t="s">
        <v>44</v>
      </c>
      <c r="D35" s="40"/>
      <c r="E35" s="58"/>
      <c r="F35" s="73" t="s">
        <v>83</v>
      </c>
      <c r="G35" s="43" t="s">
        <v>84</v>
      </c>
      <c r="H35" s="73" t="s">
        <v>47</v>
      </c>
      <c r="I35" s="73" t="s">
        <v>112</v>
      </c>
      <c r="J35" s="27">
        <v>80000</v>
      </c>
      <c r="K35" s="27">
        <v>100000</v>
      </c>
      <c r="L35" s="27">
        <v>100000</v>
      </c>
      <c r="M35" s="27">
        <v>60000</v>
      </c>
      <c r="N35" s="27">
        <v>40000</v>
      </c>
      <c r="O35" s="27"/>
      <c r="P35" s="90">
        <v>1</v>
      </c>
      <c r="Q35" s="90">
        <v>1</v>
      </c>
      <c r="R35" s="90">
        <v>0</v>
      </c>
      <c r="S35" s="27">
        <v>40000</v>
      </c>
      <c r="T35" s="27">
        <f>S35</f>
        <v>40000</v>
      </c>
      <c r="U35" s="27">
        <f>T35</f>
        <v>40000</v>
      </c>
    </row>
    <row r="36" spans="1:21" ht="111.75" customHeight="1" x14ac:dyDescent="0.3">
      <c r="A36" s="59" t="s">
        <v>82</v>
      </c>
      <c r="B36" s="60" t="s">
        <v>53</v>
      </c>
      <c r="C36" s="60" t="s">
        <v>44</v>
      </c>
      <c r="D36" s="60"/>
      <c r="E36" s="61"/>
      <c r="F36" s="76" t="s">
        <v>85</v>
      </c>
      <c r="G36" s="62" t="s">
        <v>86</v>
      </c>
      <c r="H36" s="76" t="s">
        <v>47</v>
      </c>
      <c r="I36" s="76" t="s">
        <v>111</v>
      </c>
      <c r="J36" s="96">
        <v>100000</v>
      </c>
      <c r="K36" s="96">
        <v>100000</v>
      </c>
      <c r="L36" s="96">
        <v>100000</v>
      </c>
      <c r="M36" s="96">
        <v>0</v>
      </c>
      <c r="N36" s="96">
        <v>100000</v>
      </c>
      <c r="O36" s="96"/>
      <c r="P36" s="97">
        <v>1</v>
      </c>
      <c r="Q36" s="97">
        <v>1</v>
      </c>
      <c r="R36" s="97">
        <v>0</v>
      </c>
      <c r="S36" s="96">
        <v>100000</v>
      </c>
      <c r="T36" s="27">
        <f>S36</f>
        <v>100000</v>
      </c>
      <c r="U36" s="27">
        <f>T36</f>
        <v>100000</v>
      </c>
    </row>
  </sheetData>
  <mergeCells count="25">
    <mergeCell ref="S4:S5"/>
    <mergeCell ref="T4:T5"/>
    <mergeCell ref="U4:U5"/>
    <mergeCell ref="A1:U1"/>
    <mergeCell ref="T2:U2"/>
    <mergeCell ref="K3:O3"/>
    <mergeCell ref="P4:R4"/>
    <mergeCell ref="S3:T3"/>
    <mergeCell ref="L4:N4"/>
    <mergeCell ref="A4:A5"/>
    <mergeCell ref="F4:F5"/>
    <mergeCell ref="G4:G5"/>
    <mergeCell ref="H4:H5"/>
    <mergeCell ref="I4:I5"/>
    <mergeCell ref="J4:J5"/>
    <mergeCell ref="K4:K5"/>
    <mergeCell ref="A34:B34"/>
    <mergeCell ref="A22:B22"/>
    <mergeCell ref="A8:B8"/>
    <mergeCell ref="O4:O5"/>
    <mergeCell ref="A31:B31"/>
    <mergeCell ref="A25:B25"/>
    <mergeCell ref="A16:B16"/>
    <mergeCell ref="A10:B10"/>
    <mergeCell ref="A7:B7"/>
  </mergeCells>
  <phoneticPr fontId="1" type="noConversion"/>
  <pageMargins left="0" right="0" top="0.74803149606299213" bottom="0.74803149606299213" header="0.31496062992125984" footer="0.31496062992125984"/>
  <pageSetup paperSize="8" scale="47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전체조서</vt:lpstr>
      <vt:lpstr>전체조서!Print_Area</vt:lpstr>
      <vt:lpstr>전체조서!Print_Titles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2016-05-26T00:31:02Z</cp:lastPrinted>
  <dcterms:created xsi:type="dcterms:W3CDTF">2015-01-25T02:43:25Z</dcterms:created>
  <dcterms:modified xsi:type="dcterms:W3CDTF">2016-07-07T04:47:16Z</dcterms:modified>
</cp:coreProperties>
</file>