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90" windowWidth="28215" windowHeight="5955"/>
  </bookViews>
  <sheets>
    <sheet name="공모제외" sheetId="10" r:id="rId1"/>
    <sheet name="공모대상" sheetId="9" r:id="rId2"/>
  </sheets>
  <definedNames>
    <definedName name="_xlnm._FilterDatabase" localSheetId="1" hidden="1">공모대상!$A$5:$R$23</definedName>
    <definedName name="_xlnm._FilterDatabase" localSheetId="0" hidden="1">공모제외!$A$5:$R$71</definedName>
    <definedName name="_xlnm.Print_Area" localSheetId="1">공모대상!$A$1:$R$23</definedName>
    <definedName name="_xlnm.Print_Area" localSheetId="0">공모제외!$A$1:$R$71</definedName>
    <definedName name="_xlnm.Print_Titles" localSheetId="1">공모대상!$3:$5</definedName>
    <definedName name="_xlnm.Print_Titles" localSheetId="0">공모제외!$3:$5</definedName>
  </definedNames>
  <calcPr calcId="144525"/>
</workbook>
</file>

<file path=xl/calcChain.xml><?xml version="1.0" encoding="utf-8"?>
<calcChain xmlns="http://schemas.openxmlformats.org/spreadsheetml/2006/main">
  <c r="L35" i="10" l="1"/>
  <c r="R24" i="10"/>
  <c r="R25" i="10"/>
  <c r="R17" i="10"/>
  <c r="Q71" i="10" l="1"/>
  <c r="R71" i="10" s="1"/>
  <c r="K71" i="10"/>
  <c r="H71" i="10"/>
  <c r="K70" i="10"/>
  <c r="P70" i="10" s="1"/>
  <c r="Q70" i="10" s="1"/>
  <c r="R70" i="10" s="1"/>
  <c r="H70" i="10"/>
  <c r="K69" i="10"/>
  <c r="P69" i="10" s="1"/>
  <c r="Q69" i="10" s="1"/>
  <c r="R69" i="10" s="1"/>
  <c r="H69" i="10"/>
  <c r="K68" i="10"/>
  <c r="P68" i="10" s="1"/>
  <c r="Q68" i="10" s="1"/>
  <c r="R68" i="10" s="1"/>
  <c r="H68" i="10"/>
  <c r="K67" i="10"/>
  <c r="P67" i="10" s="1"/>
  <c r="H67" i="10"/>
  <c r="Q66" i="10"/>
  <c r="R66" i="10" s="1"/>
  <c r="K66" i="10"/>
  <c r="H66" i="10"/>
  <c r="Q65" i="10"/>
  <c r="R65" i="10" s="1"/>
  <c r="K65" i="10"/>
  <c r="H65" i="10"/>
  <c r="Q64" i="10"/>
  <c r="R64" i="10" s="1"/>
  <c r="K64" i="10"/>
  <c r="K63" i="10" s="1"/>
  <c r="H64" i="10"/>
  <c r="L63" i="10"/>
  <c r="J63" i="10"/>
  <c r="I63" i="10"/>
  <c r="G63" i="10"/>
  <c r="C63" i="10"/>
  <c r="O62" i="10"/>
  <c r="N62" i="10"/>
  <c r="K62" i="10"/>
  <c r="P62" i="10" s="1"/>
  <c r="L61" i="10"/>
  <c r="J61" i="10"/>
  <c r="I61" i="10"/>
  <c r="H61" i="10"/>
  <c r="G61" i="10"/>
  <c r="C61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C59" i="10"/>
  <c r="K58" i="10"/>
  <c r="P58" i="10" s="1"/>
  <c r="Q58" i="10" s="1"/>
  <c r="R58" i="10" s="1"/>
  <c r="H58" i="10"/>
  <c r="O58" i="10" s="1"/>
  <c r="K57" i="10"/>
  <c r="P57" i="10" s="1"/>
  <c r="Q57" i="10" s="1"/>
  <c r="R57" i="10" s="1"/>
  <c r="H57" i="10"/>
  <c r="N57" i="10" s="1"/>
  <c r="K56" i="10"/>
  <c r="P56" i="10" s="1"/>
  <c r="H56" i="10"/>
  <c r="O56" i="10" s="1"/>
  <c r="O55" i="10" s="1"/>
  <c r="L55" i="10"/>
  <c r="J55" i="10"/>
  <c r="I55" i="10"/>
  <c r="G55" i="10"/>
  <c r="C55" i="10"/>
  <c r="P54" i="10"/>
  <c r="Q54" i="10" s="1"/>
  <c r="R54" i="10" s="1"/>
  <c r="H54" i="10"/>
  <c r="N54" i="10" s="1"/>
  <c r="P53" i="10"/>
  <c r="Q53" i="10" s="1"/>
  <c r="R53" i="10" s="1"/>
  <c r="H53" i="10"/>
  <c r="O53" i="10" s="1"/>
  <c r="P52" i="10"/>
  <c r="Q52" i="10" s="1"/>
  <c r="R52" i="10" s="1"/>
  <c r="H52" i="10"/>
  <c r="N52" i="10" s="1"/>
  <c r="P51" i="10"/>
  <c r="Q51" i="10" s="1"/>
  <c r="R51" i="10" s="1"/>
  <c r="H51" i="10"/>
  <c r="O51" i="10" s="1"/>
  <c r="L50" i="10"/>
  <c r="K50" i="10"/>
  <c r="J50" i="10"/>
  <c r="I50" i="10"/>
  <c r="G50" i="10"/>
  <c r="C50" i="10"/>
  <c r="K49" i="10"/>
  <c r="P49" i="10" s="1"/>
  <c r="Q49" i="10" s="1"/>
  <c r="R49" i="10" s="1"/>
  <c r="H49" i="10"/>
  <c r="N49" i="10" s="1"/>
  <c r="P48" i="10"/>
  <c r="Q48" i="10" s="1"/>
  <c r="R48" i="10" s="1"/>
  <c r="P47" i="10"/>
  <c r="Q47" i="10" s="1"/>
  <c r="R47" i="10" s="1"/>
  <c r="P46" i="10"/>
  <c r="Q46" i="10" s="1"/>
  <c r="R46" i="10" s="1"/>
  <c r="P45" i="10"/>
  <c r="Q45" i="10" s="1"/>
  <c r="R45" i="10" s="1"/>
  <c r="P44" i="10"/>
  <c r="Q44" i="10" s="1"/>
  <c r="R44" i="10" s="1"/>
  <c r="K43" i="10"/>
  <c r="P43" i="10" s="1"/>
  <c r="Q43" i="10" s="1"/>
  <c r="R43" i="10" s="1"/>
  <c r="H43" i="10"/>
  <c r="O43" i="10" s="1"/>
  <c r="K42" i="10"/>
  <c r="P42" i="10" s="1"/>
  <c r="Q42" i="10" s="1"/>
  <c r="R42" i="10" s="1"/>
  <c r="H42" i="10"/>
  <c r="O42" i="10" s="1"/>
  <c r="M41" i="10"/>
  <c r="K41" i="10"/>
  <c r="P41" i="10" s="1"/>
  <c r="Q41" i="10" s="1"/>
  <c r="R41" i="10" s="1"/>
  <c r="H41" i="10"/>
  <c r="M40" i="10"/>
  <c r="K40" i="10"/>
  <c r="P40" i="10" s="1"/>
  <c r="Q40" i="10" s="1"/>
  <c r="R40" i="10" s="1"/>
  <c r="H40" i="10"/>
  <c r="K39" i="10"/>
  <c r="P39" i="10" s="1"/>
  <c r="Q39" i="10" s="1"/>
  <c r="R39" i="10" s="1"/>
  <c r="H39" i="10"/>
  <c r="O39" i="10" s="1"/>
  <c r="K38" i="10"/>
  <c r="P38" i="10" s="1"/>
  <c r="H38" i="10"/>
  <c r="N38" i="10" s="1"/>
  <c r="L37" i="10"/>
  <c r="J37" i="10"/>
  <c r="I37" i="10"/>
  <c r="G37" i="10"/>
  <c r="C37" i="10"/>
  <c r="P36" i="10"/>
  <c r="Q36" i="10" s="1"/>
  <c r="R36" i="10" s="1"/>
  <c r="R35" i="10" s="1"/>
  <c r="O36" i="10"/>
  <c r="N36" i="10"/>
  <c r="H35" i="10"/>
  <c r="O35" i="10" s="1"/>
  <c r="K35" i="10"/>
  <c r="J35" i="10"/>
  <c r="I35" i="10"/>
  <c r="G35" i="10"/>
  <c r="C35" i="10"/>
  <c r="P34" i="10"/>
  <c r="Q34" i="10" s="1"/>
  <c r="R34" i="10" s="1"/>
  <c r="O34" i="10"/>
  <c r="N34" i="10"/>
  <c r="P33" i="10"/>
  <c r="Q33" i="10" s="1"/>
  <c r="R33" i="10" s="1"/>
  <c r="H33" i="10"/>
  <c r="N33" i="10" s="1"/>
  <c r="K32" i="10"/>
  <c r="P32" i="10" s="1"/>
  <c r="Q32" i="10" s="1"/>
  <c r="R32" i="10" s="1"/>
  <c r="H32" i="10"/>
  <c r="O32" i="10" s="1"/>
  <c r="K31" i="10"/>
  <c r="H31" i="10"/>
  <c r="N31" i="10" s="1"/>
  <c r="K30" i="10"/>
  <c r="P30" i="10" s="1"/>
  <c r="Q30" i="10" s="1"/>
  <c r="R30" i="10" s="1"/>
  <c r="H30" i="10"/>
  <c r="O30" i="10" s="1"/>
  <c r="K29" i="10"/>
  <c r="P29" i="10" s="1"/>
  <c r="H29" i="10"/>
  <c r="N29" i="10" s="1"/>
  <c r="L28" i="10"/>
  <c r="J28" i="10"/>
  <c r="I28" i="10"/>
  <c r="G28" i="10"/>
  <c r="C28" i="10"/>
  <c r="K27" i="10"/>
  <c r="P27" i="10" s="1"/>
  <c r="Q27" i="10" s="1"/>
  <c r="R27" i="10" s="1"/>
  <c r="H27" i="10"/>
  <c r="O27" i="10" s="1"/>
  <c r="K26" i="10"/>
  <c r="P26" i="10" s="1"/>
  <c r="H26" i="10"/>
  <c r="O26" i="10" s="1"/>
  <c r="H25" i="10"/>
  <c r="H24" i="10"/>
  <c r="P23" i="10"/>
  <c r="Q23" i="10" s="1"/>
  <c r="R23" i="10" s="1"/>
  <c r="K23" i="10"/>
  <c r="H23" i="10"/>
  <c r="N23" i="10" s="1"/>
  <c r="L22" i="10"/>
  <c r="J22" i="10"/>
  <c r="I22" i="10"/>
  <c r="G22" i="10"/>
  <c r="C22" i="10"/>
  <c r="Q21" i="10"/>
  <c r="R21" i="10" s="1"/>
  <c r="O21" i="10"/>
  <c r="N21" i="10"/>
  <c r="N20" i="10" s="1"/>
  <c r="K21" i="10"/>
  <c r="K20" i="10" s="1"/>
  <c r="R20" i="10"/>
  <c r="P20" i="10"/>
  <c r="L20" i="10"/>
  <c r="J20" i="10"/>
  <c r="I20" i="10"/>
  <c r="H20" i="10"/>
  <c r="G20" i="10"/>
  <c r="C20" i="10"/>
  <c r="P19" i="10"/>
  <c r="Q19" i="10" s="1"/>
  <c r="R19" i="10" s="1"/>
  <c r="K18" i="10"/>
  <c r="P18" i="10" s="1"/>
  <c r="Q18" i="10" s="1"/>
  <c r="R18" i="10" s="1"/>
  <c r="H18" i="10"/>
  <c r="K17" i="10"/>
  <c r="H17" i="10"/>
  <c r="O17" i="10" s="1"/>
  <c r="K16" i="10"/>
  <c r="P16" i="10" s="1"/>
  <c r="Q16" i="10" s="1"/>
  <c r="R16" i="10" s="1"/>
  <c r="H16" i="10"/>
  <c r="O16" i="10" s="1"/>
  <c r="M15" i="10"/>
  <c r="K15" i="10"/>
  <c r="P15" i="10" s="1"/>
  <c r="Q15" i="10" s="1"/>
  <c r="R15" i="10" s="1"/>
  <c r="H15" i="10"/>
  <c r="M14" i="10"/>
  <c r="K14" i="10"/>
  <c r="P14" i="10" s="1"/>
  <c r="Q14" i="10" s="1"/>
  <c r="R14" i="10" s="1"/>
  <c r="H14" i="10"/>
  <c r="K13" i="10"/>
  <c r="P13" i="10" s="1"/>
  <c r="Q13" i="10" s="1"/>
  <c r="R13" i="10" s="1"/>
  <c r="H13" i="10"/>
  <c r="O13" i="10" s="1"/>
  <c r="P12" i="10"/>
  <c r="Q12" i="10" s="1"/>
  <c r="R12" i="10" s="1"/>
  <c r="H12" i="10"/>
  <c r="O12" i="10" s="1"/>
  <c r="P11" i="10"/>
  <c r="Q11" i="10" s="1"/>
  <c r="R11" i="10" s="1"/>
  <c r="H11" i="10"/>
  <c r="N11" i="10" s="1"/>
  <c r="P10" i="10"/>
  <c r="Q10" i="10" s="1"/>
  <c r="R10" i="10" s="1"/>
  <c r="H10" i="10"/>
  <c r="N10" i="10" s="1"/>
  <c r="M9" i="10"/>
  <c r="K9" i="10"/>
  <c r="P9" i="10" s="1"/>
  <c r="Q9" i="10" s="1"/>
  <c r="R9" i="10" s="1"/>
  <c r="H9" i="10"/>
  <c r="M8" i="10"/>
  <c r="K8" i="10"/>
  <c r="P8" i="10" s="1"/>
  <c r="Q8" i="10" s="1"/>
  <c r="R8" i="10" s="1"/>
  <c r="H8" i="10"/>
  <c r="L7" i="10"/>
  <c r="J7" i="10"/>
  <c r="I7" i="10"/>
  <c r="G7" i="10"/>
  <c r="C7" i="10"/>
  <c r="K23" i="9"/>
  <c r="P23" i="9" s="1"/>
  <c r="Q23" i="9" s="1"/>
  <c r="R23" i="9" s="1"/>
  <c r="H23" i="9"/>
  <c r="N23" i="9" s="1"/>
  <c r="P22" i="9"/>
  <c r="Q22" i="9" s="1"/>
  <c r="R22" i="9" s="1"/>
  <c r="H22" i="9"/>
  <c r="O22" i="9" s="1"/>
  <c r="O21" i="9" s="1"/>
  <c r="R21" i="9"/>
  <c r="L21" i="9"/>
  <c r="J21" i="9"/>
  <c r="I21" i="9"/>
  <c r="G21" i="9"/>
  <c r="C21" i="9"/>
  <c r="P20" i="9"/>
  <c r="Q20" i="9" s="1"/>
  <c r="R20" i="9" s="1"/>
  <c r="H20" i="9"/>
  <c r="P19" i="9"/>
  <c r="Q19" i="9" s="1"/>
  <c r="R19" i="9" s="1"/>
  <c r="R18" i="9" s="1"/>
  <c r="H19" i="9"/>
  <c r="O19" i="9" s="1"/>
  <c r="L18" i="9"/>
  <c r="K18" i="9"/>
  <c r="J18" i="9"/>
  <c r="I18" i="9"/>
  <c r="G18" i="9"/>
  <c r="C18" i="9"/>
  <c r="K17" i="9"/>
  <c r="P17" i="9" s="1"/>
  <c r="Q17" i="9" s="1"/>
  <c r="R17" i="9" s="1"/>
  <c r="H17" i="9"/>
  <c r="O17" i="9" s="1"/>
  <c r="K16" i="9"/>
  <c r="P16" i="9" s="1"/>
  <c r="Q16" i="9" s="1"/>
  <c r="R16" i="9" s="1"/>
  <c r="H16" i="9"/>
  <c r="N16" i="9" s="1"/>
  <c r="R15" i="9"/>
  <c r="L15" i="9"/>
  <c r="J15" i="9"/>
  <c r="I15" i="9"/>
  <c r="G15" i="9"/>
  <c r="C15" i="9"/>
  <c r="P14" i="9"/>
  <c r="H14" i="9"/>
  <c r="L13" i="9"/>
  <c r="K13" i="9"/>
  <c r="J13" i="9"/>
  <c r="I13" i="9"/>
  <c r="G13" i="9"/>
  <c r="C13" i="9"/>
  <c r="K12" i="9"/>
  <c r="P12" i="9" s="1"/>
  <c r="Q12" i="9" s="1"/>
  <c r="R12" i="9" s="1"/>
  <c r="H12" i="9"/>
  <c r="N12" i="9" s="1"/>
  <c r="K11" i="9"/>
  <c r="H11" i="9"/>
  <c r="O11" i="9" s="1"/>
  <c r="L10" i="9"/>
  <c r="J10" i="9"/>
  <c r="I10" i="9"/>
  <c r="G10" i="9"/>
  <c r="C10" i="9"/>
  <c r="P9" i="9"/>
  <c r="Q9" i="9" s="1"/>
  <c r="R9" i="9" s="1"/>
  <c r="H9" i="9"/>
  <c r="K8" i="9"/>
  <c r="P8" i="9" s="1"/>
  <c r="H8" i="9"/>
  <c r="O8" i="9" s="1"/>
  <c r="L7" i="9"/>
  <c r="J7" i="9"/>
  <c r="I7" i="9"/>
  <c r="G7" i="9"/>
  <c r="C7" i="9"/>
  <c r="Q20" i="10" l="1"/>
  <c r="R50" i="10"/>
  <c r="R7" i="10"/>
  <c r="N35" i="10"/>
  <c r="Q35" i="10"/>
  <c r="I6" i="10"/>
  <c r="M36" i="10"/>
  <c r="H63" i="10"/>
  <c r="G6" i="10"/>
  <c r="N61" i="10"/>
  <c r="M35" i="10"/>
  <c r="L6" i="10"/>
  <c r="O61" i="10"/>
  <c r="Q21" i="9"/>
  <c r="K15" i="9"/>
  <c r="I6" i="9"/>
  <c r="N12" i="10"/>
  <c r="C6" i="10"/>
  <c r="H55" i="10"/>
  <c r="J6" i="10"/>
  <c r="K55" i="10"/>
  <c r="M62" i="10"/>
  <c r="G6" i="9"/>
  <c r="N8" i="9"/>
  <c r="M8" i="9" s="1"/>
  <c r="N11" i="9"/>
  <c r="M11" i="9" s="1"/>
  <c r="J6" i="9"/>
  <c r="N17" i="9"/>
  <c r="M17" i="9" s="1"/>
  <c r="K7" i="9"/>
  <c r="C6" i="9"/>
  <c r="Q18" i="9"/>
  <c r="N19" i="9"/>
  <c r="M19" i="9" s="1"/>
  <c r="N22" i="9"/>
  <c r="N21" i="9" s="1"/>
  <c r="K22" i="10"/>
  <c r="K28" i="10"/>
  <c r="N51" i="10"/>
  <c r="M51" i="10" s="1"/>
  <c r="H50" i="10"/>
  <c r="N50" i="10" s="1"/>
  <c r="K61" i="10"/>
  <c r="O10" i="10"/>
  <c r="M10" i="10" s="1"/>
  <c r="P50" i="10"/>
  <c r="N58" i="10"/>
  <c r="M58" i="10" s="1"/>
  <c r="N16" i="10"/>
  <c r="M16" i="10" s="1"/>
  <c r="M21" i="10"/>
  <c r="M20" i="10" s="1"/>
  <c r="N26" i="10"/>
  <c r="M26" i="10" s="1"/>
  <c r="N42" i="10"/>
  <c r="M42" i="10" s="1"/>
  <c r="O52" i="10"/>
  <c r="M52" i="10" s="1"/>
  <c r="N63" i="10"/>
  <c r="O33" i="10"/>
  <c r="M33" i="10" s="1"/>
  <c r="H28" i="10"/>
  <c r="O28" i="10" s="1"/>
  <c r="N53" i="10"/>
  <c r="M53" i="10" s="1"/>
  <c r="O54" i="10"/>
  <c r="M54" i="10" s="1"/>
  <c r="O63" i="10"/>
  <c r="K7" i="10"/>
  <c r="M12" i="10"/>
  <c r="H22" i="10"/>
  <c r="O22" i="10" s="1"/>
  <c r="N27" i="10"/>
  <c r="M27" i="10" s="1"/>
  <c r="N32" i="10"/>
  <c r="M32" i="10" s="1"/>
  <c r="M34" i="10"/>
  <c r="H37" i="10"/>
  <c r="M37" i="10" s="1"/>
  <c r="P37" i="10"/>
  <c r="Q38" i="10"/>
  <c r="Q50" i="10"/>
  <c r="Q62" i="10"/>
  <c r="P61" i="10"/>
  <c r="P63" i="10"/>
  <c r="Q67" i="10"/>
  <c r="N22" i="10"/>
  <c r="P22" i="10"/>
  <c r="Q26" i="10"/>
  <c r="Q29" i="10"/>
  <c r="R29" i="10" s="1"/>
  <c r="O37" i="10"/>
  <c r="Q56" i="10"/>
  <c r="P55" i="10"/>
  <c r="H7" i="10"/>
  <c r="O11" i="10"/>
  <c r="M11" i="10" s="1"/>
  <c r="N13" i="10"/>
  <c r="M13" i="10" s="1"/>
  <c r="N17" i="10"/>
  <c r="M17" i="10" s="1"/>
  <c r="N30" i="10"/>
  <c r="M30" i="10" s="1"/>
  <c r="O31" i="10"/>
  <c r="M31" i="10" s="1"/>
  <c r="N39" i="10"/>
  <c r="M39" i="10" s="1"/>
  <c r="N43" i="10"/>
  <c r="M43" i="10" s="1"/>
  <c r="O49" i="10"/>
  <c r="M49" i="10" s="1"/>
  <c r="N56" i="10"/>
  <c r="O57" i="10"/>
  <c r="M57" i="10" s="1"/>
  <c r="P31" i="10"/>
  <c r="Q31" i="10" s="1"/>
  <c r="R31" i="10" s="1"/>
  <c r="O23" i="10"/>
  <c r="M23" i="10" s="1"/>
  <c r="O29" i="10"/>
  <c r="M29" i="10" s="1"/>
  <c r="K37" i="10"/>
  <c r="O38" i="10"/>
  <c r="M38" i="10" s="1"/>
  <c r="P35" i="10"/>
  <c r="Q8" i="9"/>
  <c r="P7" i="9"/>
  <c r="O9" i="9"/>
  <c r="H7" i="9"/>
  <c r="H15" i="9"/>
  <c r="N15" i="9" s="1"/>
  <c r="O20" i="9"/>
  <c r="N20" i="9"/>
  <c r="L6" i="9"/>
  <c r="N9" i="9"/>
  <c r="H10" i="9"/>
  <c r="N10" i="9" s="1"/>
  <c r="K10" i="9"/>
  <c r="P15" i="9"/>
  <c r="Q15" i="9"/>
  <c r="H13" i="9"/>
  <c r="O14" i="9"/>
  <c r="O13" i="9" s="1"/>
  <c r="N14" i="9"/>
  <c r="P11" i="9"/>
  <c r="O12" i="9"/>
  <c r="M12" i="9" s="1"/>
  <c r="Q14" i="9"/>
  <c r="P13" i="9"/>
  <c r="O16" i="9"/>
  <c r="M16" i="9" s="1"/>
  <c r="K21" i="9"/>
  <c r="O23" i="9"/>
  <c r="M23" i="9" s="1"/>
  <c r="H18" i="9"/>
  <c r="O18" i="9" s="1"/>
  <c r="P18" i="9"/>
  <c r="H21" i="9"/>
  <c r="P21" i="9"/>
  <c r="Q13" i="9" l="1"/>
  <c r="R14" i="9"/>
  <c r="R13" i="9" s="1"/>
  <c r="Q7" i="9"/>
  <c r="R8" i="9"/>
  <c r="R7" i="9" s="1"/>
  <c r="M22" i="9"/>
  <c r="M21" i="9" s="1"/>
  <c r="N37" i="10"/>
  <c r="Q37" i="10"/>
  <c r="R38" i="10"/>
  <c r="R37" i="10" s="1"/>
  <c r="Q55" i="10"/>
  <c r="R56" i="10"/>
  <c r="R55" i="10" s="1"/>
  <c r="Q22" i="10"/>
  <c r="R26" i="10"/>
  <c r="R22" i="10" s="1"/>
  <c r="M61" i="10"/>
  <c r="Q61" i="10"/>
  <c r="R62" i="10"/>
  <c r="R61" i="10" s="1"/>
  <c r="R28" i="10"/>
  <c r="Q63" i="10"/>
  <c r="R67" i="10"/>
  <c r="R63" i="10" s="1"/>
  <c r="N28" i="10"/>
  <c r="K6" i="9"/>
  <c r="M9" i="9"/>
  <c r="H6" i="10"/>
  <c r="O6" i="10" s="1"/>
  <c r="O50" i="10"/>
  <c r="M50" i="10" s="1"/>
  <c r="M63" i="10"/>
  <c r="Q28" i="10"/>
  <c r="M28" i="10"/>
  <c r="Q7" i="10"/>
  <c r="Q6" i="10" s="1"/>
  <c r="P7" i="10"/>
  <c r="P28" i="10"/>
  <c r="M56" i="10"/>
  <c r="M55" i="10" s="1"/>
  <c r="N55" i="10"/>
  <c r="K6" i="10"/>
  <c r="M22" i="10"/>
  <c r="N7" i="10"/>
  <c r="O7" i="10"/>
  <c r="M15" i="9"/>
  <c r="O15" i="9"/>
  <c r="M14" i="9"/>
  <c r="M13" i="9" s="1"/>
  <c r="N13" i="9"/>
  <c r="N18" i="9"/>
  <c r="M18" i="9" s="1"/>
  <c r="Q11" i="9"/>
  <c r="P10" i="9"/>
  <c r="P6" i="9" s="1"/>
  <c r="O10" i="9"/>
  <c r="M10" i="9" s="1"/>
  <c r="M20" i="9"/>
  <c r="H6" i="9"/>
  <c r="N6" i="9" s="1"/>
  <c r="Q10" i="9" l="1"/>
  <c r="Q6" i="9" s="1"/>
  <c r="R11" i="9"/>
  <c r="R10" i="9" s="1"/>
  <c r="R6" i="9" s="1"/>
  <c r="R6" i="10"/>
  <c r="P6" i="10"/>
  <c r="N6" i="10"/>
  <c r="M6" i="10" s="1"/>
  <c r="M7" i="10"/>
  <c r="O6" i="9"/>
  <c r="M6" i="9" s="1"/>
</calcChain>
</file>

<file path=xl/sharedStrings.xml><?xml version="1.0" encoding="utf-8"?>
<sst xmlns="http://schemas.openxmlformats.org/spreadsheetml/2006/main" count="448" uniqueCount="235">
  <si>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</si>
  <si>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</si>
  <si>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</si>
  <si>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</si>
  <si>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</si>
  <si>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</si>
  <si>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</si>
  <si>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</si>
  <si>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</si>
  <si>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</si>
  <si>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</si>
  <si>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</si>
  <si>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2015년
지원액</t>
    <phoneticPr fontId="1" type="noConversion"/>
  </si>
  <si>
    <t>16년 신청액</t>
    <phoneticPr fontId="1" type="noConversion"/>
  </si>
  <si>
    <t>경정액</t>
    <phoneticPr fontId="1" type="noConversion"/>
  </si>
  <si>
    <t>기정액</t>
    <phoneticPr fontId="1" type="noConversion"/>
  </si>
  <si>
    <t>증감액</t>
    <phoneticPr fontId="1" type="noConversion"/>
  </si>
  <si>
    <t>검토조정액</t>
    <phoneticPr fontId="1" type="noConversion"/>
  </si>
  <si>
    <t>심의조정액</t>
    <phoneticPr fontId="1" type="noConversion"/>
  </si>
  <si>
    <t>민간자본사업보조</t>
    <phoneticPr fontId="1" type="noConversion"/>
  </si>
  <si>
    <t>농정과</t>
    <phoneticPr fontId="1" type="noConversion"/>
  </si>
  <si>
    <t>민간경상사업보조</t>
    <phoneticPr fontId="1" type="noConversion"/>
  </si>
  <si>
    <t>사업
분류</t>
    <phoneticPr fontId="1" type="noConversion"/>
  </si>
  <si>
    <t>보조</t>
    <phoneticPr fontId="1" type="noConversion"/>
  </si>
  <si>
    <t>자체</t>
    <phoneticPr fontId="1" type="noConversion"/>
  </si>
  <si>
    <t>재원비율</t>
    <phoneticPr fontId="1" type="noConversion"/>
  </si>
  <si>
    <t>귀농인 영농기반 지원</t>
    <phoneticPr fontId="1" type="noConversion"/>
  </si>
  <si>
    <t>예천군 귀농인 연합회</t>
    <phoneticPr fontId="1" type="noConversion"/>
  </si>
  <si>
    <t>귀농인 주거환경 개선 지원</t>
    <phoneticPr fontId="1" type="noConversion"/>
  </si>
  <si>
    <t>500,000원 * 20호</t>
    <phoneticPr fontId="1" type="noConversion"/>
  </si>
  <si>
    <t>5,000,000원 * 29농가 * 80%</t>
    <phoneticPr fontId="1" type="noConversion"/>
  </si>
  <si>
    <t>농어촌 어린이 영어캠프 지원</t>
    <phoneticPr fontId="1" type="noConversion"/>
  </si>
  <si>
    <t>농어촌 어린이 전화영어회화 지원</t>
    <phoneticPr fontId="1" type="noConversion"/>
  </si>
  <si>
    <t>2,000,000원 * 20명</t>
    <phoneticPr fontId="1" type="noConversion"/>
  </si>
  <si>
    <t>400,000원 * 20명</t>
    <phoneticPr fontId="1" type="noConversion"/>
  </si>
  <si>
    <t>농촌유학센터 지원(시골살이 아이들)</t>
    <phoneticPr fontId="1" type="noConversion"/>
  </si>
  <si>
    <t>시골살이 아이들</t>
    <phoneticPr fontId="1" type="noConversion"/>
  </si>
  <si>
    <t>김명화</t>
    <phoneticPr fontId="1" type="noConversion"/>
  </si>
  <si>
    <t>인센티브 지원 : 3,600</t>
    <phoneticPr fontId="1" type="noConversion"/>
  </si>
  <si>
    <t>사무장 활동비 : 54,100</t>
    <phoneticPr fontId="1" type="noConversion"/>
  </si>
  <si>
    <t>농정과 소계</t>
    <phoneticPr fontId="1" type="noConversion"/>
  </si>
  <si>
    <t>친환경퇴비생산시설현대화지원</t>
    <phoneticPr fontId="1" type="noConversion"/>
  </si>
  <si>
    <t>300,000,000원 * 1개소 * 40%</t>
    <phoneticPr fontId="1" type="noConversion"/>
  </si>
  <si>
    <t>농업회사법인케이티지오연협</t>
    <phoneticPr fontId="1" type="noConversion"/>
  </si>
  <si>
    <t>벼 육묘공장 설치(소규모)</t>
    <phoneticPr fontId="1" type="noConversion"/>
  </si>
  <si>
    <t>42,000,000원 * 23동 * 50%</t>
    <phoneticPr fontId="1" type="noConversion"/>
  </si>
  <si>
    <t>농정과</t>
  </si>
  <si>
    <t>보조</t>
  </si>
  <si>
    <t>유기농업자재지원사업(유기자재)</t>
  </si>
  <si>
    <t>민간자본사업보조</t>
  </si>
  <si>
    <t>유기농업자재지원사업(녹비)</t>
  </si>
  <si>
    <t>자체</t>
  </si>
  <si>
    <t>농산물산지유통센터 상품화설비 보완 지원</t>
  </si>
  <si>
    <t>예천농업협동조합</t>
  </si>
  <si>
    <t>200,000,000원 * 1식 * 50%</t>
  </si>
  <si>
    <t>통합마케팅 조직육성 지원</t>
  </si>
  <si>
    <t>민간경상사업보조</t>
  </si>
  <si>
    <t>290,000,000원 * 1식 * 62%</t>
  </si>
  <si>
    <t>용궁순대축제 추진 행사비 지원</t>
  </si>
  <si>
    <t>용궁순대축제추진위원회</t>
  </si>
  <si>
    <t>민간행사사업보조</t>
  </si>
  <si>
    <t>100,000,000원 * 1식</t>
  </si>
  <si>
    <t>예천농협 예천군연합사업단</t>
    <phoneticPr fontId="1" type="noConversion"/>
  </si>
  <si>
    <t>농협중앙회 경북지역본부</t>
    <phoneticPr fontId="1" type="noConversion"/>
  </si>
  <si>
    <t>기획감사실 소계</t>
    <phoneticPr fontId="1" type="noConversion"/>
  </si>
  <si>
    <t>기획감사실</t>
    <phoneticPr fontId="1" type="noConversion"/>
  </si>
  <si>
    <t>지역정체성 확립사업 지원</t>
    <phoneticPr fontId="1" type="noConversion"/>
  </si>
  <si>
    <t>각종 권장사업 경비 지원</t>
    <phoneticPr fontId="1" type="noConversion"/>
  </si>
  <si>
    <t>농업기술센터</t>
    <phoneticPr fontId="1" type="noConversion"/>
  </si>
  <si>
    <r>
      <t>들녘별 쌀경영체 연계 보리</t>
    </r>
    <r>
      <rPr>
        <sz val="16"/>
        <color rgb="FF000000"/>
        <rFont val="맑은 고딕"/>
        <family val="3"/>
        <charset val="129"/>
      </rPr>
      <t>·</t>
    </r>
    <r>
      <rPr>
        <sz val="16"/>
        <color rgb="FF000000"/>
        <rFont val="맑은 고딕"/>
        <family val="3"/>
        <charset val="129"/>
        <scheme val="minor"/>
      </rPr>
      <t>밀 재배단지 조성시범</t>
    </r>
    <r>
      <rPr>
        <sz val="16"/>
        <color rgb="FF000000"/>
        <rFont val="맑은 고딕"/>
        <family val="3"/>
        <charset val="129"/>
      </rPr>
      <t/>
    </r>
    <phoneticPr fontId="1" type="noConversion"/>
  </si>
  <si>
    <t>무인헬기이용 병해충 공동방제</t>
    <phoneticPr fontId="1" type="noConversion"/>
  </si>
  <si>
    <t>예천농협(이달호)</t>
    <phoneticPr fontId="1" type="noConversion"/>
  </si>
  <si>
    <t>농심나눔쉼터 조성</t>
    <phoneticPr fontId="1" type="noConversion"/>
  </si>
  <si>
    <t>문화관광과 소계</t>
    <phoneticPr fontId="1" type="noConversion"/>
  </si>
  <si>
    <t>문화관광과</t>
    <phoneticPr fontId="1" type="noConversion"/>
  </si>
  <si>
    <t>국악분야 예술강사 지원사업</t>
    <phoneticPr fontId="1" type="noConversion"/>
  </si>
  <si>
    <t>금수문화예술마을운영협의회
(경북문화예술교육지원센터)</t>
    <phoneticPr fontId="1" type="noConversion"/>
  </si>
  <si>
    <t>강사료(초등 11개교, 중등 1개교) : 17,192</t>
    <phoneticPr fontId="1" type="noConversion"/>
  </si>
  <si>
    <t>예천유학사 책자 발간</t>
    <phoneticPr fontId="1" type="noConversion"/>
  </si>
  <si>
    <t>예천문화원</t>
    <phoneticPr fontId="1" type="noConversion"/>
  </si>
  <si>
    <t>책자제작 : 15,000
회의 기타 예비비 : 2,000</t>
    <phoneticPr fontId="1" type="noConversion"/>
  </si>
  <si>
    <t>종무활동 지원</t>
    <phoneticPr fontId="1" type="noConversion"/>
  </si>
  <si>
    <t>문화원 컴퓨터 구입</t>
    <phoneticPr fontId="1" type="noConversion"/>
  </si>
  <si>
    <t>컴퓨터(2대) 구입 : 1,800</t>
    <phoneticPr fontId="1" type="noConversion"/>
  </si>
  <si>
    <t>문화관광과</t>
  </si>
  <si>
    <t>경상북도립예천공공도서관</t>
    <phoneticPr fontId="1" type="noConversion"/>
  </si>
  <si>
    <t>교육기관에대한보조</t>
  </si>
  <si>
    <t>도서자료 구입 : 30,000</t>
    <phoneticPr fontId="1" type="noConversion"/>
  </si>
  <si>
    <t>환경관리과 소계</t>
    <phoneticPr fontId="1" type="noConversion"/>
  </si>
  <si>
    <t>환경관리과</t>
    <phoneticPr fontId="1" type="noConversion"/>
  </si>
  <si>
    <t>산림축산과 소계</t>
    <phoneticPr fontId="1" type="noConversion"/>
  </si>
  <si>
    <t>산림축산과</t>
  </si>
  <si>
    <t>공동방제단 인건비 지원</t>
    <phoneticPr fontId="1" type="noConversion"/>
  </si>
  <si>
    <t>예천축산업협동조합</t>
    <phoneticPr fontId="1" type="noConversion"/>
  </si>
  <si>
    <t>20,250,000원 * 7명</t>
    <phoneticPr fontId="1" type="noConversion"/>
  </si>
  <si>
    <t>돼지 써코바이러스 백신지원</t>
    <phoneticPr fontId="1" type="noConversion"/>
  </si>
  <si>
    <t>2,000원 * 94,900두 * 60%</t>
    <phoneticPr fontId="1" type="noConversion"/>
  </si>
  <si>
    <t>구제역 백신구입(전업농)</t>
  </si>
  <si>
    <t>2,000원 * 202,000두 * 50%</t>
    <phoneticPr fontId="1" type="noConversion"/>
  </si>
  <si>
    <t>유우군 검정사업</t>
  </si>
  <si>
    <t>2,000원 * 590두 * 70%</t>
    <phoneticPr fontId="1" type="noConversion"/>
  </si>
  <si>
    <t>액비저장조 지원</t>
  </si>
  <si>
    <t>205,936,000원 * 1식 * 70%</t>
    <phoneticPr fontId="1" type="noConversion"/>
  </si>
  <si>
    <t>신품종벌보급용 벌통지원사업(187군)</t>
    <phoneticPr fontId="1" type="noConversion"/>
  </si>
  <si>
    <t>30,000원 * 187군 * 50%</t>
    <phoneticPr fontId="1" type="noConversion"/>
  </si>
  <si>
    <t>건축도시과 소계</t>
    <phoneticPr fontId="1" type="noConversion"/>
  </si>
  <si>
    <t>건축도시과</t>
  </si>
  <si>
    <t>옥외광고 디자인 전시회</t>
  </si>
  <si>
    <t>농업기술센터 소계</t>
    <phoneticPr fontId="1" type="noConversion"/>
  </si>
  <si>
    <t>건설교통과 소계</t>
    <phoneticPr fontId="1" type="noConversion"/>
  </si>
  <si>
    <t>건설교통과</t>
    <phoneticPr fontId="1" type="noConversion"/>
  </si>
  <si>
    <t>농어촌버스 벽지노선 손실보상</t>
    <phoneticPr fontId="1" type="noConversion"/>
  </si>
  <si>
    <t>운수업계보조금</t>
    <phoneticPr fontId="1" type="noConversion"/>
  </si>
  <si>
    <t>403,959,000원 * 1식</t>
    <phoneticPr fontId="1" type="noConversion"/>
  </si>
  <si>
    <t>농어촌버스 비수익노선 결손보전</t>
    <phoneticPr fontId="1" type="noConversion"/>
  </si>
  <si>
    <t>870,000,000원 * 1식</t>
    <phoneticPr fontId="1" type="noConversion"/>
  </si>
  <si>
    <t>농어촌버스 공영버스 구입</t>
    <phoneticPr fontId="1" type="noConversion"/>
  </si>
  <si>
    <t>70,000,000원 * 1식</t>
    <phoneticPr fontId="1" type="noConversion"/>
  </si>
  <si>
    <t>총무과 소계</t>
    <phoneticPr fontId="1" type="noConversion"/>
  </si>
  <si>
    <t>총무과</t>
    <phoneticPr fontId="1" type="noConversion"/>
  </si>
  <si>
    <t>유치원 무상급식 지원사업</t>
    <phoneticPr fontId="1" type="noConversion"/>
  </si>
  <si>
    <t>2,300원 * 190일 * 188명</t>
    <phoneticPr fontId="1" type="noConversion"/>
  </si>
  <si>
    <t>주민복지과</t>
    <phoneticPr fontId="1" type="noConversion"/>
  </si>
  <si>
    <t>경로당 안전관리 CCTV
설치</t>
    <phoneticPr fontId="1" type="noConversion"/>
  </si>
  <si>
    <t>대한노인회 예천군지회 운영비</t>
    <phoneticPr fontId="1" type="noConversion"/>
  </si>
  <si>
    <t>주민복지과</t>
  </si>
  <si>
    <t>아이돌보미 지원</t>
  </si>
  <si>
    <t>예천군다문화가족지원센터</t>
    <phoneticPr fontId="1" type="noConversion"/>
  </si>
  <si>
    <t>사회복지사업보조</t>
  </si>
  <si>
    <t>어린이집 어울림한마당</t>
  </si>
  <si>
    <t>어린이집지원(시간연장형, 교재교구비,차량운영비, 교사근무환경개선비, 법인어린이집 지원)</t>
  </si>
  <si>
    <t>다문화가족지원센터 운영
지원</t>
    <phoneticPr fontId="1" type="noConversion"/>
  </si>
  <si>
    <t>사회복지시설
법정운영비보조</t>
    <phoneticPr fontId="1" type="noConversion"/>
  </si>
  <si>
    <t>인건비 : 108,820
시설비 : 10,560
사업비 : 600
홍보비 : 1,100
기타운영비 : 14,974</t>
    <phoneticPr fontId="1" type="noConversion"/>
  </si>
  <si>
    <t>다문화가족자녀
언어발달지원</t>
    <phoneticPr fontId="1" type="noConversion"/>
  </si>
  <si>
    <t>사회복지사업보조</t>
    <phoneticPr fontId="1" type="noConversion"/>
  </si>
  <si>
    <t>인건비 : 27,528
사업비 : 1,680
기타운영비 : 1,251</t>
    <phoneticPr fontId="1" type="noConversion"/>
  </si>
  <si>
    <t>다문화가족 이중언어사업</t>
    <phoneticPr fontId="1" type="noConversion"/>
  </si>
  <si>
    <t>인건비 : 15,155
사업비 : 1,200
기타운영비 : 800</t>
    <phoneticPr fontId="1" type="noConversion"/>
  </si>
  <si>
    <t>통번역서비스사업</t>
    <phoneticPr fontId="1" type="noConversion"/>
  </si>
  <si>
    <t>다문화가족복지시설
종사자수당</t>
    <phoneticPr fontId="1" type="noConversion"/>
  </si>
  <si>
    <t>수당 : 11,760</t>
    <phoneticPr fontId="1" type="noConversion"/>
  </si>
  <si>
    <t>국민기초생활보장급여
(교육급여) 군 부담금</t>
    <phoneticPr fontId="1" type="noConversion"/>
  </si>
  <si>
    <t>도 교육청</t>
    <phoneticPr fontId="1" type="noConversion"/>
  </si>
  <si>
    <t>교육기관에대한보조</t>
    <phoneticPr fontId="1" type="noConversion"/>
  </si>
  <si>
    <t>교육비 : 23,819</t>
    <phoneticPr fontId="1" type="noConversion"/>
  </si>
  <si>
    <t>주민복지과 소계</t>
    <phoneticPr fontId="1" type="noConversion"/>
  </si>
  <si>
    <t>경로당 보수</t>
    <phoneticPr fontId="1" type="noConversion"/>
  </si>
  <si>
    <t>할매 할배의날 우수사업 지원</t>
    <phoneticPr fontId="1" type="noConversion"/>
  </si>
  <si>
    <t>군립풍양어린이집원장</t>
    <phoneticPr fontId="1" type="noConversion"/>
  </si>
  <si>
    <t>전통문화체험구입비(5종) : 10,000</t>
    <phoneticPr fontId="1" type="noConversion"/>
  </si>
  <si>
    <t>대한노인회 예천군지회장</t>
    <phoneticPr fontId="1" type="noConversion"/>
  </si>
  <si>
    <t>민간단체법정운영비보조</t>
    <phoneticPr fontId="1" type="noConversion"/>
  </si>
  <si>
    <t>운영비 : 3,000</t>
    <phoneticPr fontId="1" type="noConversion"/>
  </si>
  <si>
    <t>돌봄지원   : 337,968
보 험 료    : 40,336
교 육 비    : 12,350
전담인건비 : 27,886
운 영 비    : 11,460</t>
    <phoneticPr fontId="1" type="noConversion"/>
  </si>
  <si>
    <t>책자발간  :  17,000
회의비 및  관리비 :  6,000</t>
    <phoneticPr fontId="1" type="noConversion"/>
  </si>
  <si>
    <t>새마을경제과</t>
  </si>
  <si>
    <t>30,000,000원 * 1식</t>
    <phoneticPr fontId="1" type="noConversion"/>
  </si>
  <si>
    <t>새마을경제과 소계</t>
    <phoneticPr fontId="1" type="noConversion"/>
  </si>
  <si>
    <t>새마을경제과</t>
    <phoneticPr fontId="1" type="noConversion"/>
  </si>
  <si>
    <t>건전생활실천순회교육 지원</t>
    <phoneticPr fontId="1" type="noConversion"/>
  </si>
  <si>
    <t>바르게살기운동예천군협의회</t>
    <phoneticPr fontId="1" type="noConversion"/>
  </si>
  <si>
    <t>1,650,000원 * 1식</t>
    <phoneticPr fontId="1" type="noConversion"/>
  </si>
  <si>
    <t>예천천문우주센터 시설보수 지원</t>
  </si>
  <si>
    <t>예천천문우주센터</t>
  </si>
  <si>
    <t>72,000,000원 * 1개소</t>
  </si>
  <si>
    <t>2016년 향토뿌리기업 환경정비 지원</t>
  </si>
  <si>
    <t>예천풍양합동양조장</t>
  </si>
  <si>
    <t>5,800,000원 * 1개소</t>
    <phoneticPr fontId="1" type="noConversion"/>
  </si>
  <si>
    <t>사회적기업 등 사업개발비지원</t>
    <phoneticPr fontId="1" type="noConversion"/>
  </si>
  <si>
    <t>81,000,000원 * 1식</t>
    <phoneticPr fontId="1" type="noConversion"/>
  </si>
  <si>
    <t>사회적기업 일자리창출 사업</t>
    <phoneticPr fontId="1" type="noConversion"/>
  </si>
  <si>
    <t>263,333,000원 * 1식</t>
    <phoneticPr fontId="1" type="noConversion"/>
  </si>
  <si>
    <t>경로당 보수 : 10,000 * 6개소</t>
    <phoneticPr fontId="1" type="noConversion"/>
  </si>
  <si>
    <t>CCTV설치 : 335 * 44개소</t>
    <phoneticPr fontId="1" type="noConversion"/>
  </si>
  <si>
    <t>인 건 비 : 16,583
공공요금  : 500
기타운영비 : 1,529</t>
    <phoneticPr fontId="1" type="noConversion"/>
  </si>
  <si>
    <t>31,200,000원 * 1식</t>
    <phoneticPr fontId="1" type="noConversion"/>
  </si>
  <si>
    <t>1,510,000원 * 32ha * 50%</t>
    <phoneticPr fontId="1" type="noConversion"/>
  </si>
  <si>
    <t>352,000원 * 26ha * 50%</t>
    <phoneticPr fontId="1" type="noConversion"/>
  </si>
  <si>
    <t xml:space="preserve">                                                          농약 및 규산 350ha * 20 = 7,000                              방제비 350ha * 90 = 31,500</t>
    <phoneticPr fontId="1" type="noConversion"/>
  </si>
  <si>
    <t>10,000 * 4개소</t>
    <phoneticPr fontId="1" type="noConversion"/>
  </si>
  <si>
    <t>문화체육사업소</t>
    <phoneticPr fontId="1" type="noConversion"/>
  </si>
  <si>
    <t>제2회 예천도효자배 전국 중고단축마라통대회 개최경비 지원</t>
    <phoneticPr fontId="1" type="noConversion"/>
  </si>
  <si>
    <t>한국중고육상경기연맹</t>
    <phoneticPr fontId="1" type="noConversion"/>
  </si>
  <si>
    <t>10,000천원 * 1식 = 10,000천원</t>
    <phoneticPr fontId="1" type="noConversion"/>
  </si>
  <si>
    <t>실업대항 육상대회 개최경비 지원</t>
    <phoneticPr fontId="1" type="noConversion"/>
  </si>
  <si>
    <t>한국실업육상경기연맹</t>
    <phoneticPr fontId="1" type="noConversion"/>
  </si>
  <si>
    <t>대학대항 육상대회 개최경비 지원</t>
    <phoneticPr fontId="1" type="noConversion"/>
  </si>
  <si>
    <t>한국대학육상경기연맹</t>
    <phoneticPr fontId="1" type="noConversion"/>
  </si>
  <si>
    <t>20,000천원 * 1식 = 20,000천원</t>
    <phoneticPr fontId="1" type="noConversion"/>
  </si>
  <si>
    <t>경북양궁협회</t>
    <phoneticPr fontId="1" type="noConversion"/>
  </si>
  <si>
    <t>양궁대회 및 전지훈련 유치활동 지원</t>
    <phoneticPr fontId="1" type="noConversion"/>
  </si>
  <si>
    <t>예천군체육회 사무국장 인건비 지원</t>
    <phoneticPr fontId="1" type="noConversion"/>
  </si>
  <si>
    <t>예천군체육회</t>
    <phoneticPr fontId="1" type="noConversion"/>
  </si>
  <si>
    <t>예천군체육회 간사 인건비 지원</t>
    <phoneticPr fontId="1" type="noConversion"/>
  </si>
  <si>
    <t>예천군체육회 팀장 인건비 지원</t>
    <phoneticPr fontId="1" type="noConversion"/>
  </si>
  <si>
    <t>3,620천원 * 1식 = 3,620천원</t>
    <phoneticPr fontId="1" type="noConversion"/>
  </si>
  <si>
    <t>문화체육사업소 소계</t>
    <phoneticPr fontId="1" type="noConversion"/>
  </si>
  <si>
    <t>용문사 보광명전등 기단보수 및 주변정비</t>
    <phoneticPr fontId="1" type="noConversion"/>
  </si>
  <si>
    <t>대한불교조계종 용문사</t>
    <phoneticPr fontId="1" type="noConversion"/>
  </si>
  <si>
    <t>보광명전 1동,종각 1동 기단보수 및 주변정비</t>
    <phoneticPr fontId="1" type="noConversion"/>
  </si>
  <si>
    <t>예천군어린이집연합회</t>
    <phoneticPr fontId="1" type="noConversion"/>
  </si>
  <si>
    <r>
      <t>저온저장고 신축 
 - 165m</t>
    </r>
    <r>
      <rPr>
        <vertAlign val="superscript"/>
        <sz val="13"/>
        <color rgb="FF000000"/>
        <rFont val="맑은 고딕"/>
        <family val="3"/>
        <charset val="129"/>
        <scheme val="minor"/>
      </rPr>
      <t>2</t>
    </r>
    <r>
      <rPr>
        <sz val="13"/>
        <color rgb="FF000000"/>
        <rFont val="맑은 고딕"/>
        <family val="3"/>
        <charset val="129"/>
        <scheme val="minor"/>
      </rPr>
      <t xml:space="preserve"> * 2동 = 70,000                            엿기름 가공시설 
 - 66m</t>
    </r>
    <r>
      <rPr>
        <vertAlign val="superscript"/>
        <sz val="13"/>
        <color rgb="FF000000"/>
        <rFont val="맑은 고딕"/>
        <family val="3"/>
        <charset val="129"/>
        <scheme val="minor"/>
      </rPr>
      <t>2</t>
    </r>
    <r>
      <rPr>
        <sz val="13"/>
        <color rgb="FF000000"/>
        <rFont val="맑은 고딕"/>
        <family val="3"/>
        <charset val="129"/>
        <scheme val="minor"/>
      </rPr>
      <t xml:space="preserve"> * 1동 = 30,000</t>
    </r>
    <phoneticPr fontId="1" type="noConversion"/>
  </si>
  <si>
    <t>김명화외 4명(별지조서)</t>
    <phoneticPr fontId="1" type="noConversion"/>
  </si>
  <si>
    <t>문화,체육,예술분야 등 지원</t>
    <phoneticPr fontId="1" type="noConversion"/>
  </si>
  <si>
    <t>예천초등학교병설유치원장 외 4명(별지조서)</t>
    <phoneticPr fontId="1" type="noConversion"/>
  </si>
  <si>
    <t>주식회사 행복드림 외 2
(별지조서)</t>
    <phoneticPr fontId="1" type="noConversion"/>
  </si>
  <si>
    <t>주식회사 행복드림 외 4
(별지조서)</t>
    <phoneticPr fontId="1" type="noConversion"/>
  </si>
  <si>
    <t>예천교육청에서 대상자 명단 별도송부 예정</t>
    <phoneticPr fontId="1" type="noConversion"/>
  </si>
  <si>
    <t xml:space="preserve">용문 김원덕외 14명
(별지조서) </t>
    <phoneticPr fontId="1" type="noConversion"/>
  </si>
  <si>
    <t>(주)예천여객자동차</t>
    <phoneticPr fontId="1" type="noConversion"/>
  </si>
  <si>
    <t>(사)경상북도옥외광고협회 
예천군지부 최팔성</t>
    <phoneticPr fontId="1" type="noConversion"/>
  </si>
  <si>
    <t>예천공공도서관 도서자료 
구입 지원</t>
    <phoneticPr fontId="1" type="noConversion"/>
  </si>
  <si>
    <t>녹색농촌체험마을 사무장 
인센티브 지원</t>
    <phoneticPr fontId="1" type="noConversion"/>
  </si>
  <si>
    <t>녹색농촌체험마을 사무장 
채용</t>
    <phoneticPr fontId="1" type="noConversion"/>
  </si>
  <si>
    <t>예천읍 김진국 외 21명
(기 심의)</t>
    <phoneticPr fontId="1" type="noConversion"/>
  </si>
  <si>
    <t>보문면 정세민 외 4명
(기 심의)</t>
    <phoneticPr fontId="1" type="noConversion"/>
  </si>
  <si>
    <t>영유아보육료지원(508명)</t>
    <phoneticPr fontId="1" type="noConversion"/>
  </si>
  <si>
    <t>별도 통보</t>
    <phoneticPr fontId="1" type="noConversion"/>
  </si>
  <si>
    <t>보육료 508명</t>
    <phoneticPr fontId="1" type="noConversion"/>
  </si>
  <si>
    <t>꿈터우방어린이집 
아이원어린이집</t>
    <phoneticPr fontId="1" type="noConversion"/>
  </si>
  <si>
    <t>야생동물 피해예방시설 설치 지원</t>
    <phoneticPr fontId="1" type="noConversion"/>
  </si>
  <si>
    <t>청복1리 주민지원사업</t>
    <phoneticPr fontId="1" type="noConversion"/>
  </si>
  <si>
    <t>14,600천원 * 1식 = 14,600천원</t>
    <phoneticPr fontId="1" type="noConversion"/>
  </si>
  <si>
    <t>8,600천원 * 1식 - 8,600천원</t>
    <phoneticPr fontId="1" type="noConversion"/>
  </si>
  <si>
    <t>1,000천원 * 2명 * 9월 = 18,000천원</t>
    <phoneticPr fontId="1" type="noConversion"/>
  </si>
  <si>
    <t xml:space="preserve">예천불교총연합회
예천군기독교연합회
</t>
    <phoneticPr fontId="1" type="noConversion"/>
  </si>
  <si>
    <t>석가탄신일 및 성탄 기념 등</t>
    <phoneticPr fontId="1" type="noConversion"/>
  </si>
  <si>
    <t>체력단련기구 지원 등</t>
    <phoneticPr fontId="1" type="noConversion"/>
  </si>
  <si>
    <t>청복1리 쓰레기매립장 대책 위원회</t>
    <phoneticPr fontId="1" type="noConversion"/>
  </si>
  <si>
    <t>제3회 예천군 보조금심의위원회 추경편성심의 조서(공모대상)</t>
    <phoneticPr fontId="1" type="noConversion"/>
  </si>
  <si>
    <t>1,800,000원 * 41식</t>
    <phoneticPr fontId="1" type="noConversion"/>
  </si>
  <si>
    <t>어린이집 지원 : 555</t>
    <phoneticPr fontId="1" type="noConversion"/>
  </si>
  <si>
    <t>홍보비, 심사비, 재료비  : 2,000
공모전 시상금 등         : 4,000
어울림한마당행사비 등 : 6,000</t>
    <phoneticPr fontId="1" type="noConversion"/>
  </si>
  <si>
    <t>제3회 예천군 보조금심의위원회 추경편성심의 조서(공모제외)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</si>
</sst>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0.0%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6"/>
      <color rgb="FF000000"/>
      <name val="맑은 고딕"/>
      <family val="3"/>
      <charset val="129"/>
    </font>
    <font>
      <sz val="18"/>
      <name val="맑은 고딕"/>
      <family val="2"/>
      <charset val="129"/>
      <scheme val="minor"/>
    </font>
    <font>
      <sz val="18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vertAlign val="superscript"/>
      <sz val="13"/>
      <color rgb="FF00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5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5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1" fontId="6" fillId="4" borderId="9" xfId="1" applyFont="1" applyFill="1" applyBorder="1" applyAlignment="1">
      <alignment horizontal="center" vertical="center"/>
    </xf>
    <xf numFmtId="9" fontId="6" fillId="4" borderId="9" xfId="1" applyNumberFormat="1" applyFont="1" applyFill="1" applyBorder="1" applyAlignment="1">
      <alignment horizontal="right" vertical="center"/>
    </xf>
    <xf numFmtId="9" fontId="6" fillId="4" borderId="9" xfId="2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1" fontId="7" fillId="2" borderId="10" xfId="1" applyFont="1" applyFill="1" applyBorder="1" applyAlignment="1">
      <alignment horizontal="right" vertical="center" wrapText="1"/>
    </xf>
    <xf numFmtId="9" fontId="7" fillId="2" borderId="10" xfId="2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41" fontId="7" fillId="0" borderId="10" xfId="1" applyFont="1" applyBorder="1" applyAlignment="1">
      <alignment horizontal="right" vertical="center" wrapText="1"/>
    </xf>
    <xf numFmtId="176" fontId="7" fillId="0" borderId="10" xfId="1" applyNumberFormat="1" applyFont="1" applyBorder="1" applyAlignment="1">
      <alignment horizontal="right" vertical="center" wrapText="1"/>
    </xf>
    <xf numFmtId="9" fontId="7" fillId="0" borderId="10" xfId="2" applyFont="1" applyBorder="1" applyAlignment="1">
      <alignment horizontal="right" vertical="center" wrapText="1"/>
    </xf>
    <xf numFmtId="41" fontId="6" fillId="2" borderId="10" xfId="1" applyFont="1" applyFill="1" applyBorder="1" applyAlignment="1">
      <alignment horizontal="center" vertical="center"/>
    </xf>
    <xf numFmtId="9" fontId="6" fillId="2" borderId="10" xfId="1" applyNumberFormat="1" applyFont="1" applyFill="1" applyBorder="1" applyAlignment="1">
      <alignment horizontal="center" vertical="center"/>
    </xf>
    <xf numFmtId="177" fontId="6" fillId="2" borderId="10" xfId="2" applyNumberFormat="1" applyFont="1" applyFill="1" applyBorder="1" applyAlignment="1">
      <alignment horizontal="center" vertical="center"/>
    </xf>
    <xf numFmtId="41" fontId="7" fillId="0" borderId="10" xfId="1" applyFont="1" applyBorder="1" applyAlignment="1">
      <alignment vertical="center" wrapText="1"/>
    </xf>
    <xf numFmtId="176" fontId="7" fillId="0" borderId="10" xfId="1" applyNumberFormat="1" applyFont="1" applyBorder="1" applyAlignment="1">
      <alignment vertical="center" wrapText="1"/>
    </xf>
    <xf numFmtId="9" fontId="7" fillId="0" borderId="10" xfId="2" applyFont="1" applyBorder="1" applyAlignment="1">
      <alignment vertical="center" wrapText="1"/>
    </xf>
    <xf numFmtId="0" fontId="12" fillId="0" borderId="10" xfId="0" applyNumberFormat="1" applyFont="1" applyFill="1" applyBorder="1" applyAlignment="1">
      <alignment horizontal="left" vertical="center"/>
    </xf>
    <xf numFmtId="0" fontId="12" fillId="0" borderId="10" xfId="0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left" vertical="center" wrapText="1"/>
    </xf>
    <xf numFmtId="0" fontId="12" fillId="0" borderId="10" xfId="0" applyNumberFormat="1" applyFont="1" applyFill="1" applyBorder="1" applyAlignment="1">
      <alignment horizontal="left" vertical="center" wrapText="1" shrinkToFit="1"/>
    </xf>
    <xf numFmtId="176" fontId="12" fillId="0" borderId="10" xfId="0" applyNumberFormat="1" applyFont="1" applyFill="1" applyBorder="1" applyAlignment="1">
      <alignment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left" vertical="center" wrapText="1"/>
    </xf>
    <xf numFmtId="0" fontId="18" fillId="0" borderId="10" xfId="0" applyNumberFormat="1" applyFont="1" applyFill="1" applyBorder="1" applyAlignment="1">
      <alignment horizontal="left" vertical="center" wrapText="1" shrinkToFit="1"/>
    </xf>
    <xf numFmtId="0" fontId="18" fillId="0" borderId="10" xfId="0" applyNumberFormat="1" applyFont="1" applyFill="1" applyBorder="1" applyAlignment="1">
      <alignment horizontal="left" vertical="center"/>
    </xf>
    <xf numFmtId="41" fontId="19" fillId="0" borderId="10" xfId="1" applyFont="1" applyFill="1" applyBorder="1" applyAlignment="1">
      <alignment vertical="center" wrapText="1"/>
    </xf>
    <xf numFmtId="176" fontId="19" fillId="0" borderId="10" xfId="1" applyNumberFormat="1" applyFont="1" applyFill="1" applyBorder="1" applyAlignment="1">
      <alignment vertical="center" wrapText="1"/>
    </xf>
    <xf numFmtId="176" fontId="18" fillId="0" borderId="10" xfId="0" applyNumberFormat="1" applyFont="1" applyFill="1" applyBorder="1" applyAlignment="1">
      <alignment vertical="center"/>
    </xf>
    <xf numFmtId="9" fontId="19" fillId="0" borderId="10" xfId="2" applyFont="1" applyFill="1" applyBorder="1" applyAlignment="1">
      <alignment vertical="center" wrapText="1"/>
    </xf>
    <xf numFmtId="3" fontId="7" fillId="0" borderId="10" xfId="1" applyNumberFormat="1" applyFont="1" applyBorder="1" applyAlignment="1">
      <alignment vertical="center" wrapText="1"/>
    </xf>
    <xf numFmtId="9" fontId="6" fillId="2" borderId="10" xfId="2" applyFont="1" applyFill="1" applyBorder="1" applyAlignment="1">
      <alignment horizontal="right" vertical="center"/>
    </xf>
    <xf numFmtId="9" fontId="7" fillId="2" borderId="10" xfId="1" applyNumberFormat="1" applyFont="1" applyFill="1" applyBorder="1" applyAlignment="1">
      <alignment horizontal="right" vertical="center" wrapText="1"/>
    </xf>
    <xf numFmtId="9" fontId="7" fillId="2" borderId="10" xfId="2" applyNumberFormat="1" applyFont="1" applyFill="1" applyBorder="1" applyAlignment="1">
      <alignment horizontal="right" vertical="center" wrapText="1"/>
    </xf>
    <xf numFmtId="41" fontId="7" fillId="0" borderId="10" xfId="1" applyFont="1" applyFill="1" applyBorder="1" applyAlignment="1">
      <alignment horizontal="right" vertical="center" wrapText="1"/>
    </xf>
    <xf numFmtId="176" fontId="7" fillId="0" borderId="10" xfId="1" applyNumberFormat="1" applyFont="1" applyFill="1" applyBorder="1" applyAlignment="1">
      <alignment horizontal="right" vertical="center" wrapText="1"/>
    </xf>
    <xf numFmtId="176" fontId="12" fillId="0" borderId="10" xfId="0" applyNumberFormat="1" applyFont="1" applyFill="1" applyBorder="1" applyAlignment="1">
      <alignment horizontal="right" vertical="center"/>
    </xf>
    <xf numFmtId="0" fontId="0" fillId="0" borderId="10" xfId="0" applyFill="1" applyBorder="1">
      <alignment vertical="center"/>
    </xf>
    <xf numFmtId="9" fontId="7" fillId="0" borderId="10" xfId="2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41" fontId="7" fillId="3" borderId="10" xfId="1" applyFont="1" applyFill="1" applyBorder="1" applyAlignment="1">
      <alignment horizontal="right" vertical="center" wrapText="1"/>
    </xf>
    <xf numFmtId="176" fontId="7" fillId="3" borderId="10" xfId="1" applyNumberFormat="1" applyFont="1" applyFill="1" applyBorder="1" applyAlignment="1">
      <alignment horizontal="right" vertical="center" wrapText="1"/>
    </xf>
    <xf numFmtId="9" fontId="7" fillId="3" borderId="10" xfId="2" applyFont="1" applyFill="1" applyBorder="1" applyAlignment="1">
      <alignment horizontal="right" vertical="center" wrapText="1"/>
    </xf>
    <xf numFmtId="176" fontId="14" fillId="0" borderId="10" xfId="0" applyNumberFormat="1" applyFont="1" applyBorder="1">
      <alignment vertical="center"/>
    </xf>
    <xf numFmtId="176" fontId="15" fillId="0" borderId="10" xfId="1" applyNumberFormat="1" applyFont="1" applyBorder="1" applyAlignment="1">
      <alignment horizontal="right" vertical="center" wrapText="1"/>
    </xf>
    <xf numFmtId="9" fontId="15" fillId="0" borderId="10" xfId="2" applyFont="1" applyBorder="1" applyAlignment="1">
      <alignment horizontal="right" vertical="center" wrapText="1"/>
    </xf>
    <xf numFmtId="41" fontId="15" fillId="0" borderId="10" xfId="1" applyFont="1" applyBorder="1" applyAlignment="1">
      <alignment horizontal="right" vertical="center" wrapText="1"/>
    </xf>
    <xf numFmtId="0" fontId="16" fillId="0" borderId="10" xfId="0" applyFont="1" applyBorder="1">
      <alignment vertical="center"/>
    </xf>
    <xf numFmtId="176" fontId="16" fillId="0" borderId="10" xfId="0" applyNumberFormat="1" applyFont="1" applyBorder="1">
      <alignment vertical="center"/>
    </xf>
    <xf numFmtId="41" fontId="11" fillId="0" borderId="10" xfId="1" applyFont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left" vertical="center" wrapText="1"/>
    </xf>
    <xf numFmtId="0" fontId="12" fillId="0" borderId="11" xfId="0" applyNumberFormat="1" applyFont="1" applyFill="1" applyBorder="1" applyAlignment="1">
      <alignment horizontal="left" vertical="center" wrapText="1" shrinkToFit="1"/>
    </xf>
    <xf numFmtId="0" fontId="12" fillId="0" borderId="11" xfId="0" applyNumberFormat="1" applyFont="1" applyFill="1" applyBorder="1" applyAlignment="1">
      <alignment horizontal="left" vertical="center"/>
    </xf>
    <xf numFmtId="41" fontId="7" fillId="0" borderId="11" xfId="1" applyFont="1" applyBorder="1" applyAlignment="1">
      <alignment vertical="center" wrapText="1"/>
    </xf>
    <xf numFmtId="176" fontId="7" fillId="0" borderId="11" xfId="1" applyNumberFormat="1" applyFont="1" applyBorder="1" applyAlignment="1">
      <alignment vertical="center" wrapText="1"/>
    </xf>
    <xf numFmtId="3" fontId="7" fillId="0" borderId="11" xfId="1" applyNumberFormat="1" applyFont="1" applyBorder="1" applyAlignment="1">
      <alignment vertical="center" wrapText="1"/>
    </xf>
    <xf numFmtId="9" fontId="7" fillId="0" borderId="11" xfId="2" applyFont="1" applyBorder="1" applyAlignment="1">
      <alignment vertical="center" wrapText="1"/>
    </xf>
    <xf numFmtId="0" fontId="20" fillId="4" borderId="9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2" borderId="10" xfId="0" applyFont="1" applyFill="1" applyBorder="1" applyAlignment="1">
      <alignment horizontal="center" vertical="center"/>
    </xf>
    <xf numFmtId="3" fontId="21" fillId="0" borderId="10" xfId="0" applyNumberFormat="1" applyFont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Border="1">
      <alignment vertical="center"/>
    </xf>
    <xf numFmtId="0" fontId="21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1" fillId="3" borderId="10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 shrinkToFit="1"/>
    </xf>
    <xf numFmtId="0" fontId="23" fillId="0" borderId="10" xfId="0" applyFont="1" applyFill="1" applyBorder="1" applyAlignment="1">
      <alignment horizontal="left" vertical="center" wrapText="1" shrinkToFit="1"/>
    </xf>
    <xf numFmtId="3" fontId="21" fillId="0" borderId="1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6" fillId="0" borderId="10" xfId="0" applyNumberFormat="1" applyFont="1" applyFill="1" applyBorder="1" applyAlignment="1">
      <alignment horizontal="left" vertical="center" wrapText="1" shrinkToFit="1"/>
    </xf>
    <xf numFmtId="0" fontId="11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7" fontId="6" fillId="2" borderId="10" xfId="2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5">
    <cellStyle name="백분율" xfId="2" builtinId="5"/>
    <cellStyle name="쉼표 [0]" xfId="1" builtinId="6"/>
    <cellStyle name="표준" xfId="0" builtinId="0"/>
    <cellStyle name="표준 159" xfId="4"/>
    <cellStyle name="표준 17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71"/>
  <sheetViews>
    <sheetView tabSelected="1" view="pageBreakPreview" zoomScale="55" zoomScaleNormal="85" zoomScaleSheetLayoutView="55" workbookViewId="0">
      <pane ySplit="5" topLeftCell="A6" activePane="bottomLeft" state="frozen"/>
      <selection activeCell="H1" sqref="H1"/>
      <selection pane="bottomLeft" activeCell="O12" sqref="O12"/>
    </sheetView>
  </sheetViews>
  <sheetFormatPr defaultRowHeight="17.25" x14ac:dyDescent="0.3"/>
  <cols>
    <col min="1" max="1" width="20.875" customWidth="1"/>
    <col min="2" max="2" width="9.625" style="84" customWidth="1"/>
    <col min="3" max="3" width="36.625" customWidth="1"/>
    <col min="4" max="4" width="36.75" customWidth="1"/>
    <col min="5" max="5" width="31.5" customWidth="1"/>
    <col min="6" max="6" width="32.625" style="72" customWidth="1"/>
    <col min="7" max="7" width="18.75" customWidth="1"/>
    <col min="8" max="12" width="20.625" customWidth="1"/>
    <col min="13" max="15" width="13.125" customWidth="1"/>
    <col min="16" max="16" width="19.25" customWidth="1"/>
    <col min="17" max="17" width="20" customWidth="1"/>
    <col min="18" max="18" width="18.125" customWidth="1"/>
  </cols>
  <sheetData>
    <row r="1" spans="1:18" ht="77.25" customHeight="1" x14ac:dyDescent="0.3">
      <c r="A1" s="98" t="s">
        <v>234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52.5" customHeight="1" x14ac:dyDescent="0.3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99" t="s">
        <v>10</v>
      </c>
      <c r="R2" s="99"/>
    </row>
    <row r="3" spans="1:18" ht="41.25" customHeight="1" x14ac:dyDescent="0.3">
      <c r="A3" s="96" t="s">
        <v>0</v>
      </c>
      <c r="B3" s="93" t="s">
        <v>22</v>
      </c>
      <c r="C3" s="95" t="s">
        <v>8</v>
      </c>
      <c r="D3" s="96" t="s">
        <v>7</v>
      </c>
      <c r="E3" s="95" t="s">
        <v>11</v>
      </c>
      <c r="F3" s="95" t="s">
        <v>9</v>
      </c>
      <c r="G3" s="101" t="s">
        <v>12</v>
      </c>
      <c r="H3" s="95" t="s">
        <v>13</v>
      </c>
      <c r="I3" s="95"/>
      <c r="J3" s="95"/>
      <c r="K3" s="95"/>
      <c r="L3" s="95"/>
      <c r="M3" s="102" t="s">
        <v>25</v>
      </c>
      <c r="N3" s="103"/>
      <c r="O3" s="104"/>
      <c r="P3" s="95" t="s">
        <v>17</v>
      </c>
      <c r="Q3" s="95"/>
      <c r="R3" s="89" t="s">
        <v>18</v>
      </c>
    </row>
    <row r="4" spans="1:18" ht="27.75" customHeight="1" x14ac:dyDescent="0.3">
      <c r="A4" s="100"/>
      <c r="B4" s="100"/>
      <c r="C4" s="95"/>
      <c r="D4" s="100"/>
      <c r="E4" s="95"/>
      <c r="F4" s="95"/>
      <c r="G4" s="101"/>
      <c r="H4" s="96" t="s">
        <v>1</v>
      </c>
      <c r="I4" s="95" t="s">
        <v>2</v>
      </c>
      <c r="J4" s="95"/>
      <c r="K4" s="95"/>
      <c r="L4" s="96" t="s">
        <v>3</v>
      </c>
      <c r="M4" s="93" t="s">
        <v>1</v>
      </c>
      <c r="N4" s="93" t="s">
        <v>2</v>
      </c>
      <c r="O4" s="93" t="s">
        <v>3</v>
      </c>
      <c r="P4" s="95" t="s">
        <v>4</v>
      </c>
      <c r="Q4" s="95" t="s">
        <v>6</v>
      </c>
      <c r="R4" s="95" t="s">
        <v>5</v>
      </c>
    </row>
    <row r="5" spans="1:18" ht="27.75" customHeight="1" x14ac:dyDescent="0.3">
      <c r="A5" s="97"/>
      <c r="B5" s="97"/>
      <c r="C5" s="95"/>
      <c r="D5" s="97"/>
      <c r="E5" s="95"/>
      <c r="F5" s="95"/>
      <c r="G5" s="101"/>
      <c r="H5" s="97"/>
      <c r="I5" s="89" t="s">
        <v>14</v>
      </c>
      <c r="J5" s="89" t="s">
        <v>15</v>
      </c>
      <c r="K5" s="89" t="s">
        <v>16</v>
      </c>
      <c r="L5" s="97"/>
      <c r="M5" s="94"/>
      <c r="N5" s="94"/>
      <c r="O5" s="94"/>
      <c r="P5" s="95"/>
      <c r="Q5" s="95"/>
      <c r="R5" s="95"/>
    </row>
    <row r="6" spans="1:18" ht="55.5" customHeight="1" x14ac:dyDescent="0.3">
      <c r="A6" s="3" t="s">
        <v>1</v>
      </c>
      <c r="B6" s="3"/>
      <c r="C6" s="4">
        <f>SUBTOTAL(103,C7:C986)</f>
        <v>54</v>
      </c>
      <c r="D6" s="3"/>
      <c r="E6" s="3"/>
      <c r="F6" s="71"/>
      <c r="G6" s="5">
        <f t="shared" ref="G6:L6" si="0">SUBTOTAL(9,G7:G986)</f>
        <v>5015397</v>
      </c>
      <c r="H6" s="5">
        <f t="shared" si="0"/>
        <v>7467811</v>
      </c>
      <c r="I6" s="5">
        <f t="shared" si="0"/>
        <v>6620791</v>
      </c>
      <c r="J6" s="5">
        <f t="shared" si="0"/>
        <v>4965061</v>
      </c>
      <c r="K6" s="5">
        <f t="shared" si="0"/>
        <v>1655730</v>
      </c>
      <c r="L6" s="5">
        <f t="shared" si="0"/>
        <v>847020</v>
      </c>
      <c r="M6" s="6">
        <f>N6+O6</f>
        <v>1</v>
      </c>
      <c r="N6" s="7">
        <f>I6/H6</f>
        <v>0.88657720448468769</v>
      </c>
      <c r="O6" s="7">
        <f>L6/H6</f>
        <v>0.11342279551531231</v>
      </c>
      <c r="P6" s="5">
        <f>SUBTOTAL(9,P7:P986)</f>
        <v>1655730</v>
      </c>
      <c r="Q6" s="5">
        <f>SUBTOTAL(9,Q7:Q986)</f>
        <v>1655730</v>
      </c>
      <c r="R6" s="5">
        <f>SUBTOTAL(9,R7:R986)</f>
        <v>1655730</v>
      </c>
    </row>
    <row r="7" spans="1:18" ht="54.75" customHeight="1" x14ac:dyDescent="0.3">
      <c r="A7" s="91" t="s">
        <v>146</v>
      </c>
      <c r="B7" s="92"/>
      <c r="C7" s="9">
        <f>SUBTOTAL(103,C8:C19)</f>
        <v>12</v>
      </c>
      <c r="D7" s="8"/>
      <c r="E7" s="8"/>
      <c r="F7" s="74"/>
      <c r="G7" s="20">
        <f t="shared" ref="G7:L7" si="1">SUBTOTAL(9,G8:G19)</f>
        <v>2473617</v>
      </c>
      <c r="H7" s="20">
        <f t="shared" si="1"/>
        <v>2868414</v>
      </c>
      <c r="I7" s="20">
        <f t="shared" si="1"/>
        <v>2866414</v>
      </c>
      <c r="J7" s="20">
        <f t="shared" si="1"/>
        <v>2704598</v>
      </c>
      <c r="K7" s="20">
        <f t="shared" si="1"/>
        <v>161816</v>
      </c>
      <c r="L7" s="20">
        <f t="shared" si="1"/>
        <v>2000</v>
      </c>
      <c r="M7" s="21">
        <f>O7+N7</f>
        <v>1</v>
      </c>
      <c r="N7" s="90">
        <f>I7/H7</f>
        <v>0.99930275057924001</v>
      </c>
      <c r="O7" s="90">
        <f>L7/H7</f>
        <v>6.9724942076004371E-4</v>
      </c>
      <c r="P7" s="20">
        <f>SUBTOTAL(9,P8:P19)</f>
        <v>161816</v>
      </c>
      <c r="Q7" s="20">
        <f>SUBTOTAL(9,Q8:Q19)</f>
        <v>161816</v>
      </c>
      <c r="R7" s="20">
        <f>SUBTOTAL(9,R8:R19)</f>
        <v>161816</v>
      </c>
    </row>
    <row r="8" spans="1:18" ht="64.5" customHeight="1" x14ac:dyDescent="0.3">
      <c r="A8" s="14" t="s">
        <v>122</v>
      </c>
      <c r="B8" s="14" t="s">
        <v>23</v>
      </c>
      <c r="C8" s="16" t="s">
        <v>148</v>
      </c>
      <c r="D8" s="15" t="s">
        <v>149</v>
      </c>
      <c r="E8" s="16" t="s">
        <v>21</v>
      </c>
      <c r="F8" s="75" t="s">
        <v>150</v>
      </c>
      <c r="G8" s="24"/>
      <c r="H8" s="24">
        <f t="shared" ref="H8:H11" si="2">I8+L8</f>
        <v>10000</v>
      </c>
      <c r="I8" s="23">
        <v>10000</v>
      </c>
      <c r="J8" s="23"/>
      <c r="K8" s="24">
        <f t="shared" ref="K8:K9" si="3">I8-J8</f>
        <v>10000</v>
      </c>
      <c r="L8" s="24"/>
      <c r="M8" s="25">
        <f t="shared" ref="M8:M12" si="4">N8+O8</f>
        <v>1</v>
      </c>
      <c r="N8" s="25">
        <v>1</v>
      </c>
      <c r="O8" s="25">
        <v>0</v>
      </c>
      <c r="P8" s="23">
        <f t="shared" ref="P8:P19" si="5">K8</f>
        <v>10000</v>
      </c>
      <c r="Q8" s="23">
        <f t="shared" ref="Q8:R19" si="6">P8</f>
        <v>10000</v>
      </c>
      <c r="R8" s="23">
        <f t="shared" si="6"/>
        <v>10000</v>
      </c>
    </row>
    <row r="9" spans="1:18" ht="67.5" customHeight="1" x14ac:dyDescent="0.3">
      <c r="A9" s="14" t="s">
        <v>122</v>
      </c>
      <c r="B9" s="14" t="s">
        <v>24</v>
      </c>
      <c r="C9" s="16" t="s">
        <v>124</v>
      </c>
      <c r="D9" s="15" t="s">
        <v>151</v>
      </c>
      <c r="E9" s="16" t="s">
        <v>152</v>
      </c>
      <c r="F9" s="75" t="s">
        <v>153</v>
      </c>
      <c r="G9" s="23">
        <v>25000</v>
      </c>
      <c r="H9" s="24">
        <f t="shared" si="2"/>
        <v>28000</v>
      </c>
      <c r="I9" s="23">
        <v>28000</v>
      </c>
      <c r="J9" s="23">
        <v>25000</v>
      </c>
      <c r="K9" s="24">
        <f t="shared" si="3"/>
        <v>3000</v>
      </c>
      <c r="L9" s="24"/>
      <c r="M9" s="25">
        <f t="shared" si="4"/>
        <v>1</v>
      </c>
      <c r="N9" s="25">
        <v>1</v>
      </c>
      <c r="O9" s="25">
        <v>0</v>
      </c>
      <c r="P9" s="23">
        <f t="shared" si="5"/>
        <v>3000</v>
      </c>
      <c r="Q9" s="23">
        <f t="shared" si="6"/>
        <v>3000</v>
      </c>
      <c r="R9" s="23">
        <f t="shared" si="6"/>
        <v>3000</v>
      </c>
    </row>
    <row r="10" spans="1:18" ht="111" customHeight="1" x14ac:dyDescent="0.3">
      <c r="A10" s="27" t="s">
        <v>125</v>
      </c>
      <c r="B10" s="86" t="s">
        <v>47</v>
      </c>
      <c r="C10" s="29" t="s">
        <v>126</v>
      </c>
      <c r="D10" s="26" t="s">
        <v>127</v>
      </c>
      <c r="E10" s="28" t="s">
        <v>128</v>
      </c>
      <c r="F10" s="73" t="s">
        <v>154</v>
      </c>
      <c r="G10" s="23">
        <v>378918</v>
      </c>
      <c r="H10" s="24">
        <f t="shared" si="2"/>
        <v>430000</v>
      </c>
      <c r="I10" s="30">
        <v>430000</v>
      </c>
      <c r="J10" s="30">
        <v>378919</v>
      </c>
      <c r="K10" s="30">
        <v>51081</v>
      </c>
      <c r="L10" s="24"/>
      <c r="M10" s="25">
        <f t="shared" si="4"/>
        <v>1</v>
      </c>
      <c r="N10" s="25">
        <f t="shared" ref="N10:N13" si="7">I10/H10</f>
        <v>1</v>
      </c>
      <c r="O10" s="25">
        <f t="shared" ref="O10:O13" si="8">L10/H10</f>
        <v>0</v>
      </c>
      <c r="P10" s="23">
        <f t="shared" si="5"/>
        <v>51081</v>
      </c>
      <c r="Q10" s="23">
        <f t="shared" si="6"/>
        <v>51081</v>
      </c>
      <c r="R10" s="23">
        <f t="shared" si="6"/>
        <v>51081</v>
      </c>
    </row>
    <row r="11" spans="1:18" ht="123" customHeight="1" x14ac:dyDescent="0.3">
      <c r="A11" s="31" t="s">
        <v>125</v>
      </c>
      <c r="B11" s="87" t="s">
        <v>51</v>
      </c>
      <c r="C11" s="33" t="s">
        <v>129</v>
      </c>
      <c r="D11" s="34" t="s">
        <v>201</v>
      </c>
      <c r="E11" s="32" t="s">
        <v>60</v>
      </c>
      <c r="F11" s="76" t="s">
        <v>233</v>
      </c>
      <c r="G11" s="35">
        <v>10000</v>
      </c>
      <c r="H11" s="36">
        <f t="shared" si="2"/>
        <v>12000</v>
      </c>
      <c r="I11" s="37">
        <v>10000</v>
      </c>
      <c r="J11" s="37"/>
      <c r="K11" s="37">
        <v>10000</v>
      </c>
      <c r="L11" s="37">
        <v>2000</v>
      </c>
      <c r="M11" s="38">
        <f t="shared" si="4"/>
        <v>1</v>
      </c>
      <c r="N11" s="38">
        <f t="shared" si="7"/>
        <v>0.83333333333333337</v>
      </c>
      <c r="O11" s="38">
        <f t="shared" si="8"/>
        <v>0.16666666666666666</v>
      </c>
      <c r="P11" s="35">
        <f t="shared" si="5"/>
        <v>10000</v>
      </c>
      <c r="Q11" s="23">
        <f t="shared" si="6"/>
        <v>10000</v>
      </c>
      <c r="R11" s="23">
        <f t="shared" si="6"/>
        <v>10000</v>
      </c>
    </row>
    <row r="12" spans="1:18" ht="123.75" customHeight="1" x14ac:dyDescent="0.3">
      <c r="A12" s="27" t="s">
        <v>125</v>
      </c>
      <c r="B12" s="86" t="s">
        <v>47</v>
      </c>
      <c r="C12" s="29" t="s">
        <v>130</v>
      </c>
      <c r="D12" s="28" t="s">
        <v>220</v>
      </c>
      <c r="E12" s="28" t="s">
        <v>128</v>
      </c>
      <c r="F12" s="77" t="s">
        <v>232</v>
      </c>
      <c r="G12" s="24"/>
      <c r="H12" s="24">
        <f>I12+L12</f>
        <v>555</v>
      </c>
      <c r="I12" s="30">
        <v>555</v>
      </c>
      <c r="J12" s="30"/>
      <c r="K12" s="30">
        <v>555</v>
      </c>
      <c r="L12" s="30"/>
      <c r="M12" s="25">
        <f t="shared" si="4"/>
        <v>1</v>
      </c>
      <c r="N12" s="25">
        <f t="shared" si="7"/>
        <v>1</v>
      </c>
      <c r="O12" s="25">
        <f t="shared" si="8"/>
        <v>0</v>
      </c>
      <c r="P12" s="23">
        <f t="shared" si="5"/>
        <v>555</v>
      </c>
      <c r="Q12" s="23">
        <f t="shared" si="6"/>
        <v>555</v>
      </c>
      <c r="R12" s="23">
        <f t="shared" si="6"/>
        <v>555</v>
      </c>
    </row>
    <row r="13" spans="1:18" ht="105.75" customHeight="1" x14ac:dyDescent="0.3">
      <c r="A13" s="14" t="s">
        <v>122</v>
      </c>
      <c r="B13" s="14" t="s">
        <v>23</v>
      </c>
      <c r="C13" s="16" t="s">
        <v>131</v>
      </c>
      <c r="D13" s="15" t="s">
        <v>127</v>
      </c>
      <c r="E13" s="16" t="s">
        <v>132</v>
      </c>
      <c r="F13" s="73" t="s">
        <v>133</v>
      </c>
      <c r="G13" s="23">
        <v>131770</v>
      </c>
      <c r="H13" s="23">
        <f>I13+L13</f>
        <v>136054</v>
      </c>
      <c r="I13" s="23">
        <v>136054</v>
      </c>
      <c r="J13" s="23">
        <v>126054</v>
      </c>
      <c r="K13" s="24">
        <f>I13-J13</f>
        <v>10000</v>
      </c>
      <c r="L13" s="39"/>
      <c r="M13" s="25">
        <f>N13+O13</f>
        <v>1</v>
      </c>
      <c r="N13" s="25">
        <f t="shared" si="7"/>
        <v>1</v>
      </c>
      <c r="O13" s="25">
        <f t="shared" si="8"/>
        <v>0</v>
      </c>
      <c r="P13" s="23">
        <f t="shared" si="5"/>
        <v>10000</v>
      </c>
      <c r="Q13" s="23">
        <f t="shared" si="6"/>
        <v>10000</v>
      </c>
      <c r="R13" s="23">
        <f t="shared" si="6"/>
        <v>10000</v>
      </c>
    </row>
    <row r="14" spans="1:18" ht="76.5" customHeight="1" x14ac:dyDescent="0.3">
      <c r="A14" s="14" t="s">
        <v>122</v>
      </c>
      <c r="B14" s="14" t="s">
        <v>23</v>
      </c>
      <c r="C14" s="16" t="s">
        <v>134</v>
      </c>
      <c r="D14" s="15" t="s">
        <v>127</v>
      </c>
      <c r="E14" s="16" t="s">
        <v>135</v>
      </c>
      <c r="F14" s="75" t="s">
        <v>136</v>
      </c>
      <c r="G14" s="23">
        <v>30172</v>
      </c>
      <c r="H14" s="24">
        <f t="shared" ref="H14:H17" si="9">I14+L14</f>
        <v>30459</v>
      </c>
      <c r="I14" s="23">
        <v>30459</v>
      </c>
      <c r="J14" s="23">
        <v>29456</v>
      </c>
      <c r="K14" s="24">
        <f t="shared" ref="K14:K17" si="10">I14-J14</f>
        <v>1003</v>
      </c>
      <c r="L14" s="39"/>
      <c r="M14" s="25">
        <f t="shared" ref="M14:M17" si="11">N14+O14</f>
        <v>1</v>
      </c>
      <c r="N14" s="25">
        <v>1</v>
      </c>
      <c r="O14" s="25">
        <v>0</v>
      </c>
      <c r="P14" s="23">
        <f t="shared" si="5"/>
        <v>1003</v>
      </c>
      <c r="Q14" s="23">
        <f t="shared" si="6"/>
        <v>1003</v>
      </c>
      <c r="R14" s="23">
        <f t="shared" si="6"/>
        <v>1003</v>
      </c>
    </row>
    <row r="15" spans="1:18" ht="77.25" customHeight="1" x14ac:dyDescent="0.3">
      <c r="A15" s="14" t="s">
        <v>122</v>
      </c>
      <c r="B15" s="14" t="s">
        <v>23</v>
      </c>
      <c r="C15" s="16" t="s">
        <v>137</v>
      </c>
      <c r="D15" s="15" t="s">
        <v>127</v>
      </c>
      <c r="E15" s="16" t="s">
        <v>135</v>
      </c>
      <c r="F15" s="75" t="s">
        <v>138</v>
      </c>
      <c r="G15" s="23">
        <v>16250</v>
      </c>
      <c r="H15" s="24">
        <f t="shared" si="9"/>
        <v>17155</v>
      </c>
      <c r="I15" s="23">
        <v>17155</v>
      </c>
      <c r="J15" s="23">
        <v>16643</v>
      </c>
      <c r="K15" s="24">
        <f t="shared" si="10"/>
        <v>512</v>
      </c>
      <c r="L15" s="39"/>
      <c r="M15" s="25">
        <f t="shared" si="11"/>
        <v>1</v>
      </c>
      <c r="N15" s="25">
        <v>1</v>
      </c>
      <c r="O15" s="25">
        <v>0</v>
      </c>
      <c r="P15" s="23">
        <f t="shared" si="5"/>
        <v>512</v>
      </c>
      <c r="Q15" s="23">
        <f t="shared" si="6"/>
        <v>512</v>
      </c>
      <c r="R15" s="23">
        <f t="shared" si="6"/>
        <v>512</v>
      </c>
    </row>
    <row r="16" spans="1:18" ht="70.5" customHeight="1" x14ac:dyDescent="0.3">
      <c r="A16" s="14" t="s">
        <v>122</v>
      </c>
      <c r="B16" s="14" t="s">
        <v>23</v>
      </c>
      <c r="C16" s="16" t="s">
        <v>139</v>
      </c>
      <c r="D16" s="15" t="s">
        <v>127</v>
      </c>
      <c r="E16" s="16" t="s">
        <v>135</v>
      </c>
      <c r="F16" s="75" t="s">
        <v>175</v>
      </c>
      <c r="G16" s="23">
        <v>17682</v>
      </c>
      <c r="H16" s="24">
        <f t="shared" si="9"/>
        <v>18612</v>
      </c>
      <c r="I16" s="23">
        <v>18612</v>
      </c>
      <c r="J16" s="23">
        <v>17232</v>
      </c>
      <c r="K16" s="24">
        <f t="shared" si="10"/>
        <v>1380</v>
      </c>
      <c r="L16" s="39"/>
      <c r="M16" s="25">
        <f t="shared" si="11"/>
        <v>1</v>
      </c>
      <c r="N16" s="25">
        <f t="shared" ref="N16:N17" si="12">I16/H16</f>
        <v>1</v>
      </c>
      <c r="O16" s="25">
        <f t="shared" ref="O16:O17" si="13">L16/H16</f>
        <v>0</v>
      </c>
      <c r="P16" s="23">
        <f t="shared" si="5"/>
        <v>1380</v>
      </c>
      <c r="Q16" s="23">
        <f t="shared" si="6"/>
        <v>1380</v>
      </c>
      <c r="R16" s="23">
        <f t="shared" si="6"/>
        <v>1380</v>
      </c>
    </row>
    <row r="17" spans="1:18" ht="70.5" customHeight="1" x14ac:dyDescent="0.3">
      <c r="A17" s="14" t="s">
        <v>122</v>
      </c>
      <c r="B17" s="14" t="s">
        <v>23</v>
      </c>
      <c r="C17" s="16" t="s">
        <v>217</v>
      </c>
      <c r="D17" s="15" t="s">
        <v>218</v>
      </c>
      <c r="E17" s="16" t="s">
        <v>135</v>
      </c>
      <c r="F17" s="75" t="s">
        <v>219</v>
      </c>
      <c r="G17" s="23">
        <v>1841855</v>
      </c>
      <c r="H17" s="24">
        <f t="shared" si="9"/>
        <v>2150000</v>
      </c>
      <c r="I17" s="23">
        <v>2150000</v>
      </c>
      <c r="J17" s="23">
        <v>2082900</v>
      </c>
      <c r="K17" s="24">
        <f t="shared" si="10"/>
        <v>67100</v>
      </c>
      <c r="L17" s="39"/>
      <c r="M17" s="25">
        <f t="shared" si="11"/>
        <v>1</v>
      </c>
      <c r="N17" s="25">
        <f t="shared" si="12"/>
        <v>1</v>
      </c>
      <c r="O17" s="25">
        <f t="shared" si="13"/>
        <v>0</v>
      </c>
      <c r="P17" s="23">
        <v>67100</v>
      </c>
      <c r="Q17" s="23">
        <v>67100</v>
      </c>
      <c r="R17" s="23">
        <f t="shared" si="6"/>
        <v>67100</v>
      </c>
    </row>
    <row r="18" spans="1:18" ht="70.5" customHeight="1" x14ac:dyDescent="0.3">
      <c r="A18" s="14" t="s">
        <v>122</v>
      </c>
      <c r="B18" s="14" t="s">
        <v>23</v>
      </c>
      <c r="C18" s="16" t="s">
        <v>140</v>
      </c>
      <c r="D18" s="15" t="s">
        <v>127</v>
      </c>
      <c r="E18" s="16" t="s">
        <v>135</v>
      </c>
      <c r="F18" s="75" t="s">
        <v>141</v>
      </c>
      <c r="G18" s="23">
        <v>6720</v>
      </c>
      <c r="H18" s="24">
        <f>I18+L18</f>
        <v>11760</v>
      </c>
      <c r="I18" s="23">
        <v>11760</v>
      </c>
      <c r="J18" s="23">
        <v>6720</v>
      </c>
      <c r="K18" s="24">
        <f>I18-J18</f>
        <v>5040</v>
      </c>
      <c r="L18" s="39"/>
      <c r="M18" s="25">
        <v>1</v>
      </c>
      <c r="N18" s="25">
        <v>1</v>
      </c>
      <c r="O18" s="25">
        <v>0</v>
      </c>
      <c r="P18" s="23">
        <f t="shared" si="5"/>
        <v>5040</v>
      </c>
      <c r="Q18" s="23">
        <f t="shared" si="6"/>
        <v>5040</v>
      </c>
      <c r="R18" s="23">
        <f t="shared" si="6"/>
        <v>5040</v>
      </c>
    </row>
    <row r="19" spans="1:18" ht="137.25" customHeight="1" x14ac:dyDescent="0.3">
      <c r="A19" s="14" t="s">
        <v>122</v>
      </c>
      <c r="B19" s="14" t="s">
        <v>24</v>
      </c>
      <c r="C19" s="15" t="s">
        <v>142</v>
      </c>
      <c r="D19" s="15" t="s">
        <v>143</v>
      </c>
      <c r="E19" s="15" t="s">
        <v>144</v>
      </c>
      <c r="F19" s="73" t="s">
        <v>145</v>
      </c>
      <c r="G19" s="23">
        <v>15250</v>
      </c>
      <c r="H19" s="23">
        <v>23819</v>
      </c>
      <c r="I19" s="23">
        <v>23819</v>
      </c>
      <c r="J19" s="23">
        <v>21674</v>
      </c>
      <c r="K19" s="24">
        <v>2145</v>
      </c>
      <c r="L19" s="39"/>
      <c r="M19" s="25">
        <v>1</v>
      </c>
      <c r="N19" s="25">
        <v>1</v>
      </c>
      <c r="O19" s="25">
        <v>0</v>
      </c>
      <c r="P19" s="23">
        <f t="shared" si="5"/>
        <v>2145</v>
      </c>
      <c r="Q19" s="23">
        <f t="shared" si="6"/>
        <v>2145</v>
      </c>
      <c r="R19" s="23">
        <f t="shared" si="6"/>
        <v>2145</v>
      </c>
    </row>
    <row r="20" spans="1:18" ht="54" customHeight="1" x14ac:dyDescent="0.3">
      <c r="A20" s="91" t="s">
        <v>118</v>
      </c>
      <c r="B20" s="92"/>
      <c r="C20" s="9">
        <f>SUBTOTAL(103,C21)</f>
        <v>1</v>
      </c>
      <c r="D20" s="8"/>
      <c r="E20" s="9"/>
      <c r="F20" s="74"/>
      <c r="G20" s="11">
        <f t="shared" ref="G20" si="14">SUBTOTAL(9,G21:G21)</f>
        <v>0</v>
      </c>
      <c r="H20" s="20">
        <f>SUBTOTAL(9,H21)</f>
        <v>82156</v>
      </c>
      <c r="I20" s="20">
        <f t="shared" ref="I20:R20" si="15">SUBTOTAL(9,I21)</f>
        <v>82156</v>
      </c>
      <c r="J20" s="20">
        <f t="shared" si="15"/>
        <v>0</v>
      </c>
      <c r="K20" s="20">
        <f t="shared" si="15"/>
        <v>82156</v>
      </c>
      <c r="L20" s="20">
        <f t="shared" si="15"/>
        <v>0</v>
      </c>
      <c r="M20" s="40">
        <f t="shared" si="15"/>
        <v>1</v>
      </c>
      <c r="N20" s="40">
        <f t="shared" si="15"/>
        <v>1</v>
      </c>
      <c r="O20" s="40">
        <v>0</v>
      </c>
      <c r="P20" s="20">
        <f t="shared" si="15"/>
        <v>82156</v>
      </c>
      <c r="Q20" s="20">
        <f t="shared" si="15"/>
        <v>82156</v>
      </c>
      <c r="R20" s="20">
        <f t="shared" si="15"/>
        <v>82156</v>
      </c>
    </row>
    <row r="21" spans="1:18" ht="75.75" customHeight="1" x14ac:dyDescent="0.3">
      <c r="A21" s="14" t="s">
        <v>119</v>
      </c>
      <c r="B21" s="14" t="s">
        <v>24</v>
      </c>
      <c r="C21" s="16" t="s">
        <v>120</v>
      </c>
      <c r="D21" s="15" t="s">
        <v>205</v>
      </c>
      <c r="E21" s="16" t="s">
        <v>21</v>
      </c>
      <c r="F21" s="73" t="s">
        <v>121</v>
      </c>
      <c r="G21" s="17"/>
      <c r="H21" s="17">
        <v>82156</v>
      </c>
      <c r="I21" s="17">
        <v>82156</v>
      </c>
      <c r="J21" s="17"/>
      <c r="K21" s="18">
        <f>I21</f>
        <v>82156</v>
      </c>
      <c r="L21" s="17"/>
      <c r="M21" s="19">
        <f t="shared" ref="M21" si="16">N21+O21</f>
        <v>1</v>
      </c>
      <c r="N21" s="19">
        <f t="shared" ref="N21" si="17">I21/H21</f>
        <v>1</v>
      </c>
      <c r="O21" s="19">
        <f t="shared" ref="O21" si="18">L21/H21</f>
        <v>0</v>
      </c>
      <c r="P21" s="17">
        <v>82156</v>
      </c>
      <c r="Q21" s="17">
        <f>P21</f>
        <v>82156</v>
      </c>
      <c r="R21" s="17">
        <f>Q21</f>
        <v>82156</v>
      </c>
    </row>
    <row r="22" spans="1:18" ht="54.75" customHeight="1" x14ac:dyDescent="0.3">
      <c r="A22" s="91" t="s">
        <v>158</v>
      </c>
      <c r="B22" s="92"/>
      <c r="C22" s="9">
        <f>SUBTOTAL(103,C23:C27)</f>
        <v>5</v>
      </c>
      <c r="D22" s="8"/>
      <c r="E22" s="9"/>
      <c r="F22" s="74"/>
      <c r="G22" s="11">
        <f t="shared" ref="G22:L22" si="19">SUBTOTAL(9,G23:G27)</f>
        <v>463445</v>
      </c>
      <c r="H22" s="11">
        <f t="shared" si="19"/>
        <v>655618</v>
      </c>
      <c r="I22" s="11">
        <f t="shared" si="19"/>
        <v>407583</v>
      </c>
      <c r="J22" s="11">
        <f t="shared" si="19"/>
        <v>313333</v>
      </c>
      <c r="K22" s="11">
        <f t="shared" si="19"/>
        <v>94250</v>
      </c>
      <c r="L22" s="11">
        <f t="shared" si="19"/>
        <v>248035</v>
      </c>
      <c r="M22" s="41">
        <f>O22+N22</f>
        <v>1</v>
      </c>
      <c r="N22" s="42">
        <f>I22/H22</f>
        <v>0.62167756223898674</v>
      </c>
      <c r="O22" s="42">
        <f>L22/H22</f>
        <v>0.37832243776101326</v>
      </c>
      <c r="P22" s="11">
        <f>SUBTOTAL(9,P23:P27)</f>
        <v>94250</v>
      </c>
      <c r="Q22" s="11">
        <f>SUBTOTAL(9,Q23:Q27)</f>
        <v>94250</v>
      </c>
      <c r="R22" s="11">
        <f>SUBTOTAL(9,R23:R27)</f>
        <v>94250</v>
      </c>
    </row>
    <row r="23" spans="1:18" ht="72" customHeight="1" x14ac:dyDescent="0.3">
      <c r="A23" s="14" t="s">
        <v>159</v>
      </c>
      <c r="B23" s="14" t="s">
        <v>23</v>
      </c>
      <c r="C23" s="15" t="s">
        <v>160</v>
      </c>
      <c r="D23" s="16" t="s">
        <v>161</v>
      </c>
      <c r="E23" s="15" t="s">
        <v>21</v>
      </c>
      <c r="F23" s="73" t="s">
        <v>162</v>
      </c>
      <c r="G23" s="17">
        <v>1650</v>
      </c>
      <c r="H23" s="18">
        <f>I23+L23</f>
        <v>4750</v>
      </c>
      <c r="I23" s="17">
        <v>1650</v>
      </c>
      <c r="J23" s="17"/>
      <c r="K23" s="18">
        <f t="shared" ref="K23:K27" si="20">I23-J23</f>
        <v>1650</v>
      </c>
      <c r="L23" s="17">
        <v>3100</v>
      </c>
      <c r="M23" s="19">
        <f>N23+O23</f>
        <v>1</v>
      </c>
      <c r="N23" s="19">
        <f t="shared" ref="N23:N27" si="21">I23/H23</f>
        <v>0.3473684210526316</v>
      </c>
      <c r="O23" s="19">
        <f t="shared" ref="O23:O27" si="22">L23/H23</f>
        <v>0.65263157894736845</v>
      </c>
      <c r="P23" s="17">
        <f t="shared" ref="P23" si="23">I23</f>
        <v>1650</v>
      </c>
      <c r="Q23" s="17">
        <f t="shared" ref="Q23:R27" si="24">P23</f>
        <v>1650</v>
      </c>
      <c r="R23" s="17">
        <f t="shared" si="24"/>
        <v>1650</v>
      </c>
    </row>
    <row r="24" spans="1:18" ht="72" customHeight="1" x14ac:dyDescent="0.3">
      <c r="A24" s="14" t="s">
        <v>156</v>
      </c>
      <c r="B24" s="14" t="s">
        <v>47</v>
      </c>
      <c r="C24" s="15" t="s">
        <v>163</v>
      </c>
      <c r="D24" s="16" t="s">
        <v>164</v>
      </c>
      <c r="E24" s="15" t="s">
        <v>49</v>
      </c>
      <c r="F24" s="73" t="s">
        <v>165</v>
      </c>
      <c r="G24" s="17"/>
      <c r="H24" s="18">
        <f t="shared" ref="H24:H25" si="25">I24+L24</f>
        <v>72000</v>
      </c>
      <c r="I24" s="17">
        <v>57600</v>
      </c>
      <c r="J24" s="17"/>
      <c r="K24" s="18">
        <v>57600</v>
      </c>
      <c r="L24" s="17">
        <v>14400</v>
      </c>
      <c r="M24" s="19">
        <v>1</v>
      </c>
      <c r="N24" s="19">
        <v>0.8</v>
      </c>
      <c r="O24" s="19">
        <v>0.2</v>
      </c>
      <c r="P24" s="17">
        <v>57600</v>
      </c>
      <c r="Q24" s="17">
        <v>57600</v>
      </c>
      <c r="R24" s="17">
        <f t="shared" si="24"/>
        <v>57600</v>
      </c>
    </row>
    <row r="25" spans="1:18" ht="72" customHeight="1" x14ac:dyDescent="0.3">
      <c r="A25" s="14" t="s">
        <v>156</v>
      </c>
      <c r="B25" s="14" t="s">
        <v>47</v>
      </c>
      <c r="C25" s="15" t="s">
        <v>166</v>
      </c>
      <c r="D25" s="16" t="s">
        <v>167</v>
      </c>
      <c r="E25" s="15" t="s">
        <v>49</v>
      </c>
      <c r="F25" s="73" t="s">
        <v>168</v>
      </c>
      <c r="G25" s="17"/>
      <c r="H25" s="18">
        <f t="shared" si="25"/>
        <v>5800</v>
      </c>
      <c r="I25" s="17">
        <v>4000</v>
      </c>
      <c r="J25" s="17"/>
      <c r="K25" s="18">
        <v>4000</v>
      </c>
      <c r="L25" s="17">
        <v>1800</v>
      </c>
      <c r="M25" s="19">
        <v>1</v>
      </c>
      <c r="N25" s="19">
        <v>0.68965517241379315</v>
      </c>
      <c r="O25" s="19">
        <v>0.31034482758620691</v>
      </c>
      <c r="P25" s="17">
        <v>4000</v>
      </c>
      <c r="Q25" s="17">
        <v>4000</v>
      </c>
      <c r="R25" s="17">
        <f t="shared" si="24"/>
        <v>4000</v>
      </c>
    </row>
    <row r="26" spans="1:18" ht="72" customHeight="1" x14ac:dyDescent="0.3">
      <c r="A26" s="14" t="s">
        <v>159</v>
      </c>
      <c r="B26" s="14" t="s">
        <v>47</v>
      </c>
      <c r="C26" s="15" t="s">
        <v>169</v>
      </c>
      <c r="D26" s="16" t="s">
        <v>206</v>
      </c>
      <c r="E26" s="15" t="s">
        <v>21</v>
      </c>
      <c r="F26" s="73" t="s">
        <v>170</v>
      </c>
      <c r="G26" s="17">
        <v>84200</v>
      </c>
      <c r="H26" s="18">
        <f>I26+L26</f>
        <v>88582</v>
      </c>
      <c r="I26" s="17">
        <v>81000</v>
      </c>
      <c r="J26" s="17">
        <v>60000</v>
      </c>
      <c r="K26" s="18">
        <f t="shared" si="20"/>
        <v>21000</v>
      </c>
      <c r="L26" s="43">
        <v>7582</v>
      </c>
      <c r="M26" s="19">
        <f t="shared" ref="M26:M27" si="26">N26+O26</f>
        <v>1</v>
      </c>
      <c r="N26" s="19">
        <f t="shared" si="21"/>
        <v>0.91440699013343574</v>
      </c>
      <c r="O26" s="19">
        <f t="shared" si="22"/>
        <v>8.5593009866564318E-2</v>
      </c>
      <c r="P26" s="17">
        <f>K26</f>
        <v>21000</v>
      </c>
      <c r="Q26" s="17">
        <f t="shared" si="24"/>
        <v>21000</v>
      </c>
      <c r="R26" s="17">
        <f t="shared" si="24"/>
        <v>21000</v>
      </c>
    </row>
    <row r="27" spans="1:18" ht="72" customHeight="1" x14ac:dyDescent="0.3">
      <c r="A27" s="14" t="s">
        <v>159</v>
      </c>
      <c r="B27" s="14" t="s">
        <v>47</v>
      </c>
      <c r="C27" s="15" t="s">
        <v>171</v>
      </c>
      <c r="D27" s="16" t="s">
        <v>207</v>
      </c>
      <c r="E27" s="15" t="s">
        <v>21</v>
      </c>
      <c r="F27" s="73" t="s">
        <v>172</v>
      </c>
      <c r="G27" s="17">
        <v>377595</v>
      </c>
      <c r="H27" s="18">
        <f>I27+L27</f>
        <v>484486</v>
      </c>
      <c r="I27" s="17">
        <v>263333</v>
      </c>
      <c r="J27" s="17">
        <v>253333</v>
      </c>
      <c r="K27" s="18">
        <f t="shared" si="20"/>
        <v>10000</v>
      </c>
      <c r="L27" s="43">
        <v>221153</v>
      </c>
      <c r="M27" s="19">
        <f t="shared" si="26"/>
        <v>1</v>
      </c>
      <c r="N27" s="19">
        <f t="shared" si="21"/>
        <v>0.54353066961687235</v>
      </c>
      <c r="O27" s="19">
        <f t="shared" si="22"/>
        <v>0.4564693303831277</v>
      </c>
      <c r="P27" s="17">
        <f>K27</f>
        <v>10000</v>
      </c>
      <c r="Q27" s="17">
        <f t="shared" si="24"/>
        <v>10000</v>
      </c>
      <c r="R27" s="17">
        <f t="shared" si="24"/>
        <v>10000</v>
      </c>
    </row>
    <row r="28" spans="1:18" ht="54" customHeight="1" x14ac:dyDescent="0.3">
      <c r="A28" s="91" t="s">
        <v>73</v>
      </c>
      <c r="B28" s="92"/>
      <c r="C28" s="9">
        <f>SUBTOTAL(103,C29:C34)</f>
        <v>6</v>
      </c>
      <c r="D28" s="8"/>
      <c r="E28" s="9"/>
      <c r="F28" s="74"/>
      <c r="G28" s="11">
        <f t="shared" ref="G28:L28" si="27">SUBTOTAL(9,G29:G34)</f>
        <v>73861</v>
      </c>
      <c r="H28" s="11">
        <f t="shared" si="27"/>
        <v>415992</v>
      </c>
      <c r="I28" s="11">
        <f t="shared" si="27"/>
        <v>405992</v>
      </c>
      <c r="J28" s="11">
        <f t="shared" si="27"/>
        <v>16861</v>
      </c>
      <c r="K28" s="11">
        <f t="shared" si="27"/>
        <v>389131</v>
      </c>
      <c r="L28" s="11">
        <f t="shared" si="27"/>
        <v>10000</v>
      </c>
      <c r="M28" s="41">
        <f>N28+O28</f>
        <v>1</v>
      </c>
      <c r="N28" s="12">
        <f>I28/H28</f>
        <v>0.97596107617454186</v>
      </c>
      <c r="O28" s="42">
        <f>L28/H28</f>
        <v>2.4038923825458181E-2</v>
      </c>
      <c r="P28" s="11">
        <f>SUBTOTAL(9,P29:P34)</f>
        <v>389131</v>
      </c>
      <c r="Q28" s="11">
        <f>SUBTOTAL(9,Q29:Q34)</f>
        <v>389131</v>
      </c>
      <c r="R28" s="11">
        <f>SUBTOTAL(9,R29:R35)</f>
        <v>389131</v>
      </c>
    </row>
    <row r="29" spans="1:18" ht="97.5" customHeight="1" x14ac:dyDescent="0.3">
      <c r="A29" s="14" t="s">
        <v>74</v>
      </c>
      <c r="B29" s="14" t="s">
        <v>24</v>
      </c>
      <c r="C29" s="15" t="s">
        <v>75</v>
      </c>
      <c r="D29" s="16" t="s">
        <v>76</v>
      </c>
      <c r="E29" s="15" t="s">
        <v>21</v>
      </c>
      <c r="F29" s="73" t="s">
        <v>77</v>
      </c>
      <c r="G29" s="17">
        <v>16861</v>
      </c>
      <c r="H29" s="17">
        <f>I29+L29</f>
        <v>17192</v>
      </c>
      <c r="I29" s="17">
        <v>17192</v>
      </c>
      <c r="J29" s="17">
        <v>16861</v>
      </c>
      <c r="K29" s="18">
        <f t="shared" ref="K29:K32" si="28">I29-J29</f>
        <v>331</v>
      </c>
      <c r="L29" s="17"/>
      <c r="M29" s="19">
        <f t="shared" ref="M29:M34" si="29">N29+O29</f>
        <v>1</v>
      </c>
      <c r="N29" s="19">
        <f t="shared" ref="N29:N34" si="30">I29/H29</f>
        <v>1</v>
      </c>
      <c r="O29" s="19">
        <f t="shared" ref="O29:O34" si="31">L29/H29</f>
        <v>0</v>
      </c>
      <c r="P29" s="17">
        <f>K29</f>
        <v>331</v>
      </c>
      <c r="Q29" s="17">
        <f>P29</f>
        <v>331</v>
      </c>
      <c r="R29" s="17">
        <f>Q29</f>
        <v>331</v>
      </c>
    </row>
    <row r="30" spans="1:18" ht="123" customHeight="1" x14ac:dyDescent="0.3">
      <c r="A30" s="14" t="s">
        <v>74</v>
      </c>
      <c r="B30" s="14" t="s">
        <v>24</v>
      </c>
      <c r="C30" s="15" t="s">
        <v>78</v>
      </c>
      <c r="D30" s="16" t="s">
        <v>79</v>
      </c>
      <c r="E30" s="15" t="s">
        <v>21</v>
      </c>
      <c r="F30" s="73" t="s">
        <v>80</v>
      </c>
      <c r="G30" s="17">
        <v>37000</v>
      </c>
      <c r="H30" s="17">
        <f>I30+L30</f>
        <v>17000</v>
      </c>
      <c r="I30" s="17">
        <v>17000</v>
      </c>
      <c r="J30" s="17"/>
      <c r="K30" s="18">
        <f t="shared" si="28"/>
        <v>17000</v>
      </c>
      <c r="L30" s="17"/>
      <c r="M30" s="19">
        <f t="shared" si="29"/>
        <v>1</v>
      </c>
      <c r="N30" s="19">
        <f t="shared" si="30"/>
        <v>1</v>
      </c>
      <c r="O30" s="19">
        <f t="shared" si="31"/>
        <v>0</v>
      </c>
      <c r="P30" s="17">
        <f t="shared" ref="P30:P34" si="32">K30</f>
        <v>17000</v>
      </c>
      <c r="Q30" s="17">
        <f t="shared" ref="Q30:Q34" si="33">P30</f>
        <v>17000</v>
      </c>
      <c r="R30" s="17">
        <f t="shared" ref="R30:R34" si="34">Q30</f>
        <v>17000</v>
      </c>
    </row>
    <row r="31" spans="1:18" ht="198" customHeight="1" x14ac:dyDescent="0.3">
      <c r="A31" s="14" t="s">
        <v>74</v>
      </c>
      <c r="B31" s="14" t="s">
        <v>24</v>
      </c>
      <c r="C31" s="16" t="s">
        <v>81</v>
      </c>
      <c r="D31" s="16" t="s">
        <v>226</v>
      </c>
      <c r="E31" s="15" t="s">
        <v>21</v>
      </c>
      <c r="F31" s="73" t="s">
        <v>227</v>
      </c>
      <c r="G31" s="17"/>
      <c r="H31" s="18">
        <f t="shared" ref="H31:H33" si="35">I31+L31</f>
        <v>50000</v>
      </c>
      <c r="I31" s="17">
        <v>40000</v>
      </c>
      <c r="J31" s="17"/>
      <c r="K31" s="18">
        <f t="shared" si="28"/>
        <v>40000</v>
      </c>
      <c r="L31" s="17">
        <v>10000</v>
      </c>
      <c r="M31" s="19">
        <f t="shared" si="29"/>
        <v>1</v>
      </c>
      <c r="N31" s="19">
        <f t="shared" si="30"/>
        <v>0.8</v>
      </c>
      <c r="O31" s="19">
        <f t="shared" si="31"/>
        <v>0.2</v>
      </c>
      <c r="P31" s="17">
        <f t="shared" si="32"/>
        <v>40000</v>
      </c>
      <c r="Q31" s="17">
        <f t="shared" si="33"/>
        <v>40000</v>
      </c>
      <c r="R31" s="17">
        <f t="shared" si="34"/>
        <v>40000</v>
      </c>
    </row>
    <row r="32" spans="1:18" ht="74.25" customHeight="1" x14ac:dyDescent="0.3">
      <c r="A32" s="14" t="s">
        <v>74</v>
      </c>
      <c r="B32" s="14" t="s">
        <v>24</v>
      </c>
      <c r="C32" s="15" t="s">
        <v>82</v>
      </c>
      <c r="D32" s="15" t="s">
        <v>79</v>
      </c>
      <c r="E32" s="15" t="s">
        <v>19</v>
      </c>
      <c r="F32" s="73" t="s">
        <v>83</v>
      </c>
      <c r="G32" s="17"/>
      <c r="H32" s="18">
        <f t="shared" si="35"/>
        <v>1800</v>
      </c>
      <c r="I32" s="17">
        <v>1800</v>
      </c>
      <c r="J32" s="17"/>
      <c r="K32" s="18">
        <f t="shared" si="28"/>
        <v>1800</v>
      </c>
      <c r="L32" s="17"/>
      <c r="M32" s="19">
        <f t="shared" si="29"/>
        <v>1</v>
      </c>
      <c r="N32" s="19">
        <f t="shared" si="30"/>
        <v>1</v>
      </c>
      <c r="O32" s="19">
        <f t="shared" si="31"/>
        <v>0</v>
      </c>
      <c r="P32" s="17">
        <f t="shared" si="32"/>
        <v>1800</v>
      </c>
      <c r="Q32" s="17">
        <f t="shared" si="33"/>
        <v>1800</v>
      </c>
      <c r="R32" s="17">
        <f t="shared" si="34"/>
        <v>1800</v>
      </c>
    </row>
    <row r="33" spans="1:18" ht="84" customHeight="1" x14ac:dyDescent="0.3">
      <c r="A33" s="27" t="s">
        <v>84</v>
      </c>
      <c r="B33" s="86" t="s">
        <v>51</v>
      </c>
      <c r="C33" s="29" t="s">
        <v>212</v>
      </c>
      <c r="D33" s="26" t="s">
        <v>85</v>
      </c>
      <c r="E33" s="28" t="s">
        <v>86</v>
      </c>
      <c r="F33" s="73" t="s">
        <v>87</v>
      </c>
      <c r="G33" s="44">
        <v>20000</v>
      </c>
      <c r="H33" s="44">
        <f t="shared" si="35"/>
        <v>30000</v>
      </c>
      <c r="I33" s="45">
        <v>30000</v>
      </c>
      <c r="J33" s="45"/>
      <c r="K33" s="45">
        <v>30000</v>
      </c>
      <c r="L33" s="46"/>
      <c r="M33" s="47">
        <f t="shared" si="29"/>
        <v>1</v>
      </c>
      <c r="N33" s="47">
        <f t="shared" si="30"/>
        <v>1</v>
      </c>
      <c r="O33" s="47">
        <f t="shared" si="31"/>
        <v>0</v>
      </c>
      <c r="P33" s="17">
        <f t="shared" si="32"/>
        <v>30000</v>
      </c>
      <c r="Q33" s="17">
        <f t="shared" si="33"/>
        <v>30000</v>
      </c>
      <c r="R33" s="17">
        <f t="shared" si="34"/>
        <v>30000</v>
      </c>
    </row>
    <row r="34" spans="1:18" ht="67.5" customHeight="1" x14ac:dyDescent="0.3">
      <c r="A34" s="27" t="s">
        <v>84</v>
      </c>
      <c r="B34" s="86" t="s">
        <v>51</v>
      </c>
      <c r="C34" s="29" t="s">
        <v>198</v>
      </c>
      <c r="D34" s="26" t="s">
        <v>199</v>
      </c>
      <c r="E34" s="48" t="s">
        <v>19</v>
      </c>
      <c r="F34" s="78" t="s">
        <v>200</v>
      </c>
      <c r="G34" s="44"/>
      <c r="H34" s="44">
        <v>300000</v>
      </c>
      <c r="I34" s="45">
        <v>300000</v>
      </c>
      <c r="J34" s="45"/>
      <c r="K34" s="45">
        <v>300000</v>
      </c>
      <c r="L34" s="46"/>
      <c r="M34" s="47">
        <f t="shared" si="29"/>
        <v>1</v>
      </c>
      <c r="N34" s="47">
        <f t="shared" si="30"/>
        <v>1</v>
      </c>
      <c r="O34" s="47">
        <f t="shared" si="31"/>
        <v>0</v>
      </c>
      <c r="P34" s="43">
        <f t="shared" si="32"/>
        <v>300000</v>
      </c>
      <c r="Q34" s="43">
        <f t="shared" si="33"/>
        <v>300000</v>
      </c>
      <c r="R34" s="17">
        <f t="shared" si="34"/>
        <v>300000</v>
      </c>
    </row>
    <row r="35" spans="1:18" ht="54.75" customHeight="1" x14ac:dyDescent="0.3">
      <c r="A35" s="91" t="s">
        <v>88</v>
      </c>
      <c r="B35" s="92"/>
      <c r="C35" s="9">
        <f>SUBTOTAL(103,C36:C36)</f>
        <v>1</v>
      </c>
      <c r="D35" s="8"/>
      <c r="E35" s="9"/>
      <c r="F35" s="74"/>
      <c r="G35" s="20">
        <f t="shared" ref="G35:L35" si="36">SUBTOTAL(9,G36:G36)</f>
        <v>0</v>
      </c>
      <c r="H35" s="20">
        <f t="shared" si="36"/>
        <v>10000</v>
      </c>
      <c r="I35" s="20">
        <f t="shared" si="36"/>
        <v>10000</v>
      </c>
      <c r="J35" s="20">
        <f t="shared" si="36"/>
        <v>0</v>
      </c>
      <c r="K35" s="20">
        <f t="shared" si="36"/>
        <v>10000</v>
      </c>
      <c r="L35" s="20">
        <f t="shared" si="36"/>
        <v>0</v>
      </c>
      <c r="M35" s="41">
        <f>N35+O35</f>
        <v>1</v>
      </c>
      <c r="N35" s="41">
        <f>I35/H35</f>
        <v>1</v>
      </c>
      <c r="O35" s="41">
        <f>L35/H35</f>
        <v>0</v>
      </c>
      <c r="P35" s="20">
        <f>SUBTOTAL(9,P36:P36)</f>
        <v>10000</v>
      </c>
      <c r="Q35" s="20">
        <f>SUBTOTAL(9,Q36:Q36)</f>
        <v>10000</v>
      </c>
      <c r="R35" s="20">
        <f>SUBTOTAL(9,R36:R36)</f>
        <v>10000</v>
      </c>
    </row>
    <row r="36" spans="1:18" ht="76.5" customHeight="1" x14ac:dyDescent="0.3">
      <c r="A36" s="14" t="s">
        <v>89</v>
      </c>
      <c r="B36" s="88" t="s">
        <v>24</v>
      </c>
      <c r="C36" s="15" t="s">
        <v>222</v>
      </c>
      <c r="D36" s="16" t="s">
        <v>229</v>
      </c>
      <c r="E36" s="15" t="s">
        <v>19</v>
      </c>
      <c r="F36" s="73" t="s">
        <v>228</v>
      </c>
      <c r="G36" s="17"/>
      <c r="H36" s="17">
        <v>10000</v>
      </c>
      <c r="I36" s="17">
        <v>10000</v>
      </c>
      <c r="J36" s="17"/>
      <c r="K36" s="18">
        <v>10000</v>
      </c>
      <c r="L36" s="17"/>
      <c r="M36" s="19">
        <f>N36+O36</f>
        <v>1</v>
      </c>
      <c r="N36" s="19">
        <f t="shared" ref="N36" si="37">I36/H36</f>
        <v>1</v>
      </c>
      <c r="O36" s="19">
        <f t="shared" ref="O36" si="38">L36/H36</f>
        <v>0</v>
      </c>
      <c r="P36" s="17">
        <f>K36</f>
        <v>10000</v>
      </c>
      <c r="Q36" s="17">
        <f>P36</f>
        <v>10000</v>
      </c>
      <c r="R36" s="17">
        <f>Q36</f>
        <v>10000</v>
      </c>
    </row>
    <row r="37" spans="1:18" ht="54.75" customHeight="1" x14ac:dyDescent="0.3">
      <c r="A37" s="91" t="s">
        <v>40</v>
      </c>
      <c r="B37" s="92"/>
      <c r="C37" s="9">
        <f>SUBTOTAL(103,C38:C49)</f>
        <v>12</v>
      </c>
      <c r="D37" s="8"/>
      <c r="E37" s="9"/>
      <c r="F37" s="74"/>
      <c r="G37" s="11">
        <f t="shared" ref="G37:L37" si="39">SUBTOTAL(9,G38:G49)</f>
        <v>281213</v>
      </c>
      <c r="H37" s="11">
        <f t="shared" si="39"/>
        <v>985022</v>
      </c>
      <c r="I37" s="11">
        <f t="shared" si="39"/>
        <v>676311</v>
      </c>
      <c r="J37" s="11">
        <f t="shared" si="39"/>
        <v>239950</v>
      </c>
      <c r="K37" s="11">
        <f t="shared" si="39"/>
        <v>436361</v>
      </c>
      <c r="L37" s="11">
        <f t="shared" si="39"/>
        <v>308711</v>
      </c>
      <c r="M37" s="12">
        <f>H37/H37</f>
        <v>1</v>
      </c>
      <c r="N37" s="12">
        <f>I37/H37</f>
        <v>0.68659481717159621</v>
      </c>
      <c r="O37" s="12">
        <f>L37/H37</f>
        <v>0.31340518282840385</v>
      </c>
      <c r="P37" s="11">
        <f>SUBTOTAL(9,P38:P49)</f>
        <v>436361</v>
      </c>
      <c r="Q37" s="11">
        <f>SUBTOTAL(9,Q38:Q49)</f>
        <v>436361</v>
      </c>
      <c r="R37" s="11">
        <f>SUBTOTAL(9,R38:R49)</f>
        <v>436361</v>
      </c>
    </row>
    <row r="38" spans="1:18" ht="74.25" customHeight="1" x14ac:dyDescent="0.3">
      <c r="A38" s="14" t="s">
        <v>20</v>
      </c>
      <c r="B38" s="14" t="s">
        <v>23</v>
      </c>
      <c r="C38" s="16" t="s">
        <v>213</v>
      </c>
      <c r="D38" s="15" t="s">
        <v>37</v>
      </c>
      <c r="E38" s="16" t="s">
        <v>21</v>
      </c>
      <c r="F38" s="73" t="s">
        <v>38</v>
      </c>
      <c r="G38" s="17"/>
      <c r="H38" s="17">
        <f>I38+L38</f>
        <v>3600</v>
      </c>
      <c r="I38" s="17">
        <v>3600</v>
      </c>
      <c r="J38" s="17"/>
      <c r="K38" s="18">
        <f>I38-J38</f>
        <v>3600</v>
      </c>
      <c r="L38" s="17"/>
      <c r="M38" s="19">
        <f>N38+O38</f>
        <v>1</v>
      </c>
      <c r="N38" s="19">
        <f t="shared" ref="N38:N39" si="40">I38/H38</f>
        <v>1</v>
      </c>
      <c r="O38" s="19">
        <f t="shared" ref="O38:O39" si="41">L38/H38</f>
        <v>0</v>
      </c>
      <c r="P38" s="17">
        <f>K38</f>
        <v>3600</v>
      </c>
      <c r="Q38" s="17">
        <f>P38</f>
        <v>3600</v>
      </c>
      <c r="R38" s="17">
        <f>Q38</f>
        <v>3600</v>
      </c>
    </row>
    <row r="39" spans="1:18" ht="74.25" customHeight="1" x14ac:dyDescent="0.3">
      <c r="A39" s="14" t="s">
        <v>20</v>
      </c>
      <c r="B39" s="14" t="s">
        <v>23</v>
      </c>
      <c r="C39" s="16" t="s">
        <v>214</v>
      </c>
      <c r="D39" s="15" t="s">
        <v>203</v>
      </c>
      <c r="E39" s="16" t="s">
        <v>21</v>
      </c>
      <c r="F39" s="73" t="s">
        <v>39</v>
      </c>
      <c r="G39" s="17">
        <v>57600</v>
      </c>
      <c r="H39" s="18">
        <f t="shared" ref="H39:H49" si="42">I39+L39</f>
        <v>54100</v>
      </c>
      <c r="I39" s="17">
        <v>54100</v>
      </c>
      <c r="J39" s="17">
        <v>43200</v>
      </c>
      <c r="K39" s="18">
        <f t="shared" ref="K39:K49" si="43">I39-J39</f>
        <v>10900</v>
      </c>
      <c r="L39" s="17"/>
      <c r="M39" s="19">
        <f t="shared" ref="M39:M49" si="44">N39+O39</f>
        <v>1</v>
      </c>
      <c r="N39" s="19">
        <f t="shared" si="40"/>
        <v>1</v>
      </c>
      <c r="O39" s="19">
        <f t="shared" si="41"/>
        <v>0</v>
      </c>
      <c r="P39" s="17">
        <f t="shared" ref="P39:P49" si="45">K39</f>
        <v>10900</v>
      </c>
      <c r="Q39" s="17">
        <f t="shared" ref="Q39:Q49" si="46">P39</f>
        <v>10900</v>
      </c>
      <c r="R39" s="17">
        <f t="shared" ref="R39:R49" si="47">Q39</f>
        <v>10900</v>
      </c>
    </row>
    <row r="40" spans="1:18" ht="74.25" customHeight="1" x14ac:dyDescent="0.3">
      <c r="A40" s="14" t="s">
        <v>20</v>
      </c>
      <c r="B40" s="14" t="s">
        <v>23</v>
      </c>
      <c r="C40" s="16" t="s">
        <v>31</v>
      </c>
      <c r="D40" s="15" t="s">
        <v>208</v>
      </c>
      <c r="E40" s="16" t="s">
        <v>21</v>
      </c>
      <c r="F40" s="75" t="s">
        <v>33</v>
      </c>
      <c r="G40" s="17"/>
      <c r="H40" s="18">
        <f t="shared" si="42"/>
        <v>40000</v>
      </c>
      <c r="I40" s="17">
        <v>40000</v>
      </c>
      <c r="J40" s="17"/>
      <c r="K40" s="18">
        <f t="shared" si="43"/>
        <v>40000</v>
      </c>
      <c r="L40" s="17"/>
      <c r="M40" s="19">
        <f t="shared" si="44"/>
        <v>1</v>
      </c>
      <c r="N40" s="19">
        <v>1</v>
      </c>
      <c r="O40" s="19">
        <v>0</v>
      </c>
      <c r="P40" s="17">
        <f t="shared" si="45"/>
        <v>40000</v>
      </c>
      <c r="Q40" s="17">
        <f t="shared" si="46"/>
        <v>40000</v>
      </c>
      <c r="R40" s="17">
        <f t="shared" si="47"/>
        <v>40000</v>
      </c>
    </row>
    <row r="41" spans="1:18" ht="74.25" customHeight="1" x14ac:dyDescent="0.3">
      <c r="A41" s="14" t="s">
        <v>20</v>
      </c>
      <c r="B41" s="14" t="s">
        <v>23</v>
      </c>
      <c r="C41" s="16" t="s">
        <v>32</v>
      </c>
      <c r="D41" s="15" t="s">
        <v>208</v>
      </c>
      <c r="E41" s="16" t="s">
        <v>19</v>
      </c>
      <c r="F41" s="73" t="s">
        <v>34</v>
      </c>
      <c r="G41" s="17"/>
      <c r="H41" s="18">
        <f t="shared" si="42"/>
        <v>8000</v>
      </c>
      <c r="I41" s="17">
        <v>8000</v>
      </c>
      <c r="J41" s="17"/>
      <c r="K41" s="18">
        <f t="shared" si="43"/>
        <v>8000</v>
      </c>
      <c r="L41" s="17"/>
      <c r="M41" s="19">
        <f t="shared" si="44"/>
        <v>1</v>
      </c>
      <c r="N41" s="19">
        <v>1</v>
      </c>
      <c r="O41" s="19">
        <v>0</v>
      </c>
      <c r="P41" s="17">
        <f t="shared" si="45"/>
        <v>8000</v>
      </c>
      <c r="Q41" s="17">
        <f t="shared" si="46"/>
        <v>8000</v>
      </c>
      <c r="R41" s="17">
        <f t="shared" si="47"/>
        <v>8000</v>
      </c>
    </row>
    <row r="42" spans="1:18" ht="74.25" customHeight="1" x14ac:dyDescent="0.3">
      <c r="A42" s="14" t="s">
        <v>20</v>
      </c>
      <c r="B42" s="14" t="s">
        <v>23</v>
      </c>
      <c r="C42" s="16" t="s">
        <v>35</v>
      </c>
      <c r="D42" s="15" t="s">
        <v>36</v>
      </c>
      <c r="E42" s="16" t="s">
        <v>21</v>
      </c>
      <c r="F42" s="73" t="s">
        <v>176</v>
      </c>
      <c r="G42" s="17">
        <v>30000</v>
      </c>
      <c r="H42" s="18">
        <f t="shared" si="42"/>
        <v>31200</v>
      </c>
      <c r="I42" s="17">
        <v>31200</v>
      </c>
      <c r="J42" s="17">
        <v>30000</v>
      </c>
      <c r="K42" s="18">
        <f t="shared" si="43"/>
        <v>1200</v>
      </c>
      <c r="L42" s="17"/>
      <c r="M42" s="19">
        <f t="shared" si="44"/>
        <v>1</v>
      </c>
      <c r="N42" s="19">
        <f t="shared" ref="N42:N43" si="48">I42/H42</f>
        <v>1</v>
      </c>
      <c r="O42" s="19">
        <f t="shared" ref="O42:O43" si="49">L42/H42</f>
        <v>0</v>
      </c>
      <c r="P42" s="17">
        <f t="shared" si="45"/>
        <v>1200</v>
      </c>
      <c r="Q42" s="17">
        <f t="shared" si="46"/>
        <v>1200</v>
      </c>
      <c r="R42" s="17">
        <f t="shared" si="47"/>
        <v>1200</v>
      </c>
    </row>
    <row r="43" spans="1:18" ht="74.25" customHeight="1" x14ac:dyDescent="0.3">
      <c r="A43" s="14" t="s">
        <v>20</v>
      </c>
      <c r="B43" s="14" t="s">
        <v>23</v>
      </c>
      <c r="C43" s="16" t="s">
        <v>41</v>
      </c>
      <c r="D43" s="15" t="s">
        <v>43</v>
      </c>
      <c r="E43" s="16" t="s">
        <v>19</v>
      </c>
      <c r="F43" s="73" t="s">
        <v>42</v>
      </c>
      <c r="G43" s="17"/>
      <c r="H43" s="18">
        <f t="shared" si="42"/>
        <v>300000</v>
      </c>
      <c r="I43" s="17">
        <v>120000</v>
      </c>
      <c r="J43" s="17"/>
      <c r="K43" s="18">
        <f t="shared" si="43"/>
        <v>120000</v>
      </c>
      <c r="L43" s="17">
        <v>180000</v>
      </c>
      <c r="M43" s="19">
        <f t="shared" si="44"/>
        <v>1</v>
      </c>
      <c r="N43" s="19">
        <f t="shared" si="48"/>
        <v>0.4</v>
      </c>
      <c r="O43" s="19">
        <f t="shared" si="49"/>
        <v>0.6</v>
      </c>
      <c r="P43" s="17">
        <f t="shared" si="45"/>
        <v>120000</v>
      </c>
      <c r="Q43" s="17">
        <f t="shared" si="46"/>
        <v>120000</v>
      </c>
      <c r="R43" s="17">
        <f t="shared" si="47"/>
        <v>120000</v>
      </c>
    </row>
    <row r="44" spans="1:18" ht="74.25" customHeight="1" x14ac:dyDescent="0.3">
      <c r="A44" s="14" t="s">
        <v>46</v>
      </c>
      <c r="B44" s="14" t="s">
        <v>47</v>
      </c>
      <c r="C44" s="49" t="s">
        <v>48</v>
      </c>
      <c r="D44" s="49" t="s">
        <v>209</v>
      </c>
      <c r="E44" s="16" t="s">
        <v>49</v>
      </c>
      <c r="F44" s="79" t="s">
        <v>177</v>
      </c>
      <c r="G44" s="17">
        <v>9640</v>
      </c>
      <c r="H44" s="18">
        <v>48270</v>
      </c>
      <c r="I44" s="17">
        <v>24135</v>
      </c>
      <c r="J44" s="17">
        <v>10777</v>
      </c>
      <c r="K44" s="18">
        <v>13358</v>
      </c>
      <c r="L44" s="17">
        <v>24135</v>
      </c>
      <c r="M44" s="19">
        <v>1</v>
      </c>
      <c r="N44" s="19">
        <v>0.5</v>
      </c>
      <c r="O44" s="19">
        <v>0.5</v>
      </c>
      <c r="P44" s="17">
        <f t="shared" si="45"/>
        <v>13358</v>
      </c>
      <c r="Q44" s="17">
        <f t="shared" si="46"/>
        <v>13358</v>
      </c>
      <c r="R44" s="17">
        <f t="shared" si="47"/>
        <v>13358</v>
      </c>
    </row>
    <row r="45" spans="1:18" ht="74.25" customHeight="1" x14ac:dyDescent="0.3">
      <c r="A45" s="14" t="s">
        <v>46</v>
      </c>
      <c r="B45" s="14" t="s">
        <v>47</v>
      </c>
      <c r="C45" s="49" t="s">
        <v>50</v>
      </c>
      <c r="D45" s="49" t="s">
        <v>63</v>
      </c>
      <c r="E45" s="16" t="s">
        <v>49</v>
      </c>
      <c r="F45" s="79" t="s">
        <v>178</v>
      </c>
      <c r="G45" s="17">
        <v>3973</v>
      </c>
      <c r="H45" s="18">
        <v>9152</v>
      </c>
      <c r="I45" s="17">
        <v>4576</v>
      </c>
      <c r="J45" s="17">
        <v>3973</v>
      </c>
      <c r="K45" s="18">
        <v>603</v>
      </c>
      <c r="L45" s="17">
        <v>4576</v>
      </c>
      <c r="M45" s="19">
        <v>1</v>
      </c>
      <c r="N45" s="19">
        <v>0.5</v>
      </c>
      <c r="O45" s="19">
        <v>0.5</v>
      </c>
      <c r="P45" s="17">
        <f t="shared" si="45"/>
        <v>603</v>
      </c>
      <c r="Q45" s="17">
        <f t="shared" si="46"/>
        <v>603</v>
      </c>
      <c r="R45" s="17">
        <f t="shared" si="47"/>
        <v>603</v>
      </c>
    </row>
    <row r="46" spans="1:18" ht="74.25" customHeight="1" x14ac:dyDescent="0.3">
      <c r="A46" s="50" t="s">
        <v>46</v>
      </c>
      <c r="B46" s="50" t="s">
        <v>51</v>
      </c>
      <c r="C46" s="51" t="s">
        <v>52</v>
      </c>
      <c r="D46" s="51" t="s">
        <v>53</v>
      </c>
      <c r="E46" s="51" t="s">
        <v>49</v>
      </c>
      <c r="F46" s="80" t="s">
        <v>54</v>
      </c>
      <c r="G46" s="52"/>
      <c r="H46" s="53">
        <v>200000</v>
      </c>
      <c r="I46" s="52">
        <v>100000</v>
      </c>
      <c r="J46" s="52"/>
      <c r="K46" s="53">
        <v>100000</v>
      </c>
      <c r="L46" s="52">
        <v>100000</v>
      </c>
      <c r="M46" s="54">
        <v>1</v>
      </c>
      <c r="N46" s="54">
        <v>0.5</v>
      </c>
      <c r="O46" s="54">
        <v>0.5</v>
      </c>
      <c r="P46" s="17">
        <f t="shared" si="45"/>
        <v>100000</v>
      </c>
      <c r="Q46" s="17">
        <f t="shared" si="46"/>
        <v>100000</v>
      </c>
      <c r="R46" s="17">
        <f t="shared" si="47"/>
        <v>100000</v>
      </c>
    </row>
    <row r="47" spans="1:18" ht="74.25" customHeight="1" x14ac:dyDescent="0.3">
      <c r="A47" s="50" t="s">
        <v>46</v>
      </c>
      <c r="B47" s="50" t="s">
        <v>47</v>
      </c>
      <c r="C47" s="51" t="s">
        <v>55</v>
      </c>
      <c r="D47" s="51" t="s">
        <v>62</v>
      </c>
      <c r="E47" s="51" t="s">
        <v>56</v>
      </c>
      <c r="F47" s="80" t="s">
        <v>57</v>
      </c>
      <c r="G47" s="52">
        <v>80000</v>
      </c>
      <c r="H47" s="53">
        <v>180700</v>
      </c>
      <c r="I47" s="52">
        <v>180700</v>
      </c>
      <c r="J47" s="52">
        <v>152000</v>
      </c>
      <c r="K47" s="53">
        <v>28700</v>
      </c>
      <c r="L47" s="52"/>
      <c r="M47" s="54">
        <v>1</v>
      </c>
      <c r="N47" s="54">
        <v>1</v>
      </c>
      <c r="O47" s="54">
        <v>0</v>
      </c>
      <c r="P47" s="17">
        <f t="shared" si="45"/>
        <v>28700</v>
      </c>
      <c r="Q47" s="17">
        <f t="shared" si="46"/>
        <v>28700</v>
      </c>
      <c r="R47" s="17">
        <f t="shared" si="47"/>
        <v>28700</v>
      </c>
    </row>
    <row r="48" spans="1:18" ht="74.25" customHeight="1" x14ac:dyDescent="0.3">
      <c r="A48" s="50" t="s">
        <v>46</v>
      </c>
      <c r="B48" s="50" t="s">
        <v>47</v>
      </c>
      <c r="C48" s="51" t="s">
        <v>58</v>
      </c>
      <c r="D48" s="51" t="s">
        <v>59</v>
      </c>
      <c r="E48" s="51" t="s">
        <v>60</v>
      </c>
      <c r="F48" s="80" t="s">
        <v>61</v>
      </c>
      <c r="G48" s="52">
        <v>100000</v>
      </c>
      <c r="H48" s="53">
        <v>100000</v>
      </c>
      <c r="I48" s="52">
        <v>100000</v>
      </c>
      <c r="J48" s="52"/>
      <c r="K48" s="53">
        <v>100000</v>
      </c>
      <c r="L48" s="52"/>
      <c r="M48" s="54">
        <v>1</v>
      </c>
      <c r="N48" s="54">
        <v>1</v>
      </c>
      <c r="O48" s="54">
        <v>0</v>
      </c>
      <c r="P48" s="17">
        <f t="shared" si="45"/>
        <v>100000</v>
      </c>
      <c r="Q48" s="17">
        <f t="shared" si="46"/>
        <v>100000</v>
      </c>
      <c r="R48" s="17">
        <f t="shared" si="47"/>
        <v>100000</v>
      </c>
    </row>
    <row r="49" spans="1:18" ht="84" customHeight="1" x14ac:dyDescent="0.3">
      <c r="A49" s="14" t="s">
        <v>20</v>
      </c>
      <c r="B49" s="14" t="s">
        <v>23</v>
      </c>
      <c r="C49" s="16" t="s">
        <v>28</v>
      </c>
      <c r="D49" s="15" t="s">
        <v>27</v>
      </c>
      <c r="E49" s="16" t="s">
        <v>21</v>
      </c>
      <c r="F49" s="73" t="s">
        <v>29</v>
      </c>
      <c r="G49" s="17"/>
      <c r="H49" s="18">
        <f t="shared" si="42"/>
        <v>10000</v>
      </c>
      <c r="I49" s="17">
        <v>10000</v>
      </c>
      <c r="J49" s="17"/>
      <c r="K49" s="18">
        <f t="shared" si="43"/>
        <v>10000</v>
      </c>
      <c r="L49" s="17"/>
      <c r="M49" s="19">
        <f t="shared" si="44"/>
        <v>1</v>
      </c>
      <c r="N49" s="19">
        <f t="shared" ref="N49" si="50">I49/H49</f>
        <v>1</v>
      </c>
      <c r="O49" s="19">
        <f t="shared" ref="O49" si="51">L49/H49</f>
        <v>0</v>
      </c>
      <c r="P49" s="17">
        <f t="shared" si="45"/>
        <v>10000</v>
      </c>
      <c r="Q49" s="17">
        <f t="shared" si="46"/>
        <v>10000</v>
      </c>
      <c r="R49" s="17">
        <f t="shared" si="47"/>
        <v>10000</v>
      </c>
    </row>
    <row r="50" spans="1:18" ht="54.75" customHeight="1" x14ac:dyDescent="0.3">
      <c r="A50" s="91" t="s">
        <v>90</v>
      </c>
      <c r="B50" s="92"/>
      <c r="C50" s="9">
        <f>SUBTOTAL(103,C51:C54)</f>
        <v>4</v>
      </c>
      <c r="D50" s="8"/>
      <c r="E50" s="9"/>
      <c r="F50" s="74"/>
      <c r="G50" s="11">
        <f t="shared" ref="G50:L50" si="52">SUBTOTAL(9,G51:G54)</f>
        <v>312896</v>
      </c>
      <c r="H50" s="11">
        <f t="shared" si="52"/>
        <v>736730</v>
      </c>
      <c r="I50" s="11">
        <f t="shared" si="52"/>
        <v>458456</v>
      </c>
      <c r="J50" s="11">
        <f t="shared" si="52"/>
        <v>331954</v>
      </c>
      <c r="K50" s="11">
        <f t="shared" si="52"/>
        <v>126502</v>
      </c>
      <c r="L50" s="11">
        <f t="shared" si="52"/>
        <v>278274</v>
      </c>
      <c r="M50" s="12">
        <f>N50+O50</f>
        <v>1</v>
      </c>
      <c r="N50" s="12">
        <f>I50/H50</f>
        <v>0.62228496192635019</v>
      </c>
      <c r="O50" s="12">
        <f>L50/H50</f>
        <v>0.37771503807364976</v>
      </c>
      <c r="P50" s="11">
        <f>SUBTOTAL(9,P51:P54)</f>
        <v>126502</v>
      </c>
      <c r="Q50" s="11">
        <f>SUBTOTAL(9,Q51:Q54)</f>
        <v>126502</v>
      </c>
      <c r="R50" s="11">
        <f>SUBTOTAL(9,R51:R54)</f>
        <v>126502</v>
      </c>
    </row>
    <row r="51" spans="1:18" ht="72.75" customHeight="1" x14ac:dyDescent="0.3">
      <c r="A51" s="27" t="s">
        <v>91</v>
      </c>
      <c r="B51" s="86" t="s">
        <v>47</v>
      </c>
      <c r="C51" s="29" t="s">
        <v>92</v>
      </c>
      <c r="D51" s="26" t="s">
        <v>93</v>
      </c>
      <c r="E51" s="28" t="s">
        <v>49</v>
      </c>
      <c r="F51" s="81" t="s">
        <v>94</v>
      </c>
      <c r="G51" s="55">
        <v>138950</v>
      </c>
      <c r="H51" s="56">
        <f t="shared" ref="H51:H54" si="53">I51+L51</f>
        <v>141750</v>
      </c>
      <c r="I51" s="45">
        <v>141750</v>
      </c>
      <c r="J51" s="45">
        <v>138950</v>
      </c>
      <c r="K51" s="45">
        <v>2800</v>
      </c>
      <c r="L51" s="55"/>
      <c r="M51" s="57">
        <f t="shared" ref="M51:M54" si="54">N51+O51</f>
        <v>1</v>
      </c>
      <c r="N51" s="57">
        <f t="shared" ref="N51:N54" si="55">I51/H51</f>
        <v>1</v>
      </c>
      <c r="O51" s="57">
        <f t="shared" ref="O51:O54" si="56">L51/H51</f>
        <v>0</v>
      </c>
      <c r="P51" s="58">
        <f>K51</f>
        <v>2800</v>
      </c>
      <c r="Q51" s="58">
        <f t="shared" ref="Q51:R54" si="57">P51</f>
        <v>2800</v>
      </c>
      <c r="R51" s="58">
        <f t="shared" si="57"/>
        <v>2800</v>
      </c>
    </row>
    <row r="52" spans="1:18" ht="72.75" customHeight="1" x14ac:dyDescent="0.3">
      <c r="A52" s="27" t="s">
        <v>91</v>
      </c>
      <c r="B52" s="86" t="s">
        <v>47</v>
      </c>
      <c r="C52" s="29" t="s">
        <v>95</v>
      </c>
      <c r="D52" s="28" t="s">
        <v>215</v>
      </c>
      <c r="E52" s="28" t="s">
        <v>49</v>
      </c>
      <c r="F52" s="81" t="s">
        <v>96</v>
      </c>
      <c r="G52" s="55">
        <v>91800</v>
      </c>
      <c r="H52" s="56">
        <f t="shared" si="53"/>
        <v>189800</v>
      </c>
      <c r="I52" s="45">
        <v>113880</v>
      </c>
      <c r="J52" s="45">
        <v>77304</v>
      </c>
      <c r="K52" s="45">
        <v>36576</v>
      </c>
      <c r="L52" s="55">
        <v>75920</v>
      </c>
      <c r="M52" s="57">
        <f t="shared" si="54"/>
        <v>1</v>
      </c>
      <c r="N52" s="57">
        <f t="shared" si="55"/>
        <v>0.6</v>
      </c>
      <c r="O52" s="57">
        <f t="shared" si="56"/>
        <v>0.4</v>
      </c>
      <c r="P52" s="58">
        <f t="shared" ref="P52:P54" si="58">K52</f>
        <v>36576</v>
      </c>
      <c r="Q52" s="58">
        <f t="shared" si="57"/>
        <v>36576</v>
      </c>
      <c r="R52" s="58">
        <f t="shared" si="57"/>
        <v>36576</v>
      </c>
    </row>
    <row r="53" spans="1:18" ht="72.75" customHeight="1" x14ac:dyDescent="0.3">
      <c r="A53" s="27" t="s">
        <v>91</v>
      </c>
      <c r="B53" s="86" t="s">
        <v>47</v>
      </c>
      <c r="C53" s="29" t="s">
        <v>97</v>
      </c>
      <c r="D53" s="26" t="s">
        <v>93</v>
      </c>
      <c r="E53" s="28" t="s">
        <v>49</v>
      </c>
      <c r="F53" s="82" t="s">
        <v>98</v>
      </c>
      <c r="G53" s="55">
        <v>81586</v>
      </c>
      <c r="H53" s="56">
        <f t="shared" si="53"/>
        <v>404000</v>
      </c>
      <c r="I53" s="45">
        <v>202000</v>
      </c>
      <c r="J53" s="45">
        <v>115000</v>
      </c>
      <c r="K53" s="45">
        <v>87000</v>
      </c>
      <c r="L53" s="55">
        <v>202000</v>
      </c>
      <c r="M53" s="57">
        <f t="shared" si="54"/>
        <v>1</v>
      </c>
      <c r="N53" s="57">
        <f t="shared" si="55"/>
        <v>0.5</v>
      </c>
      <c r="O53" s="57">
        <f t="shared" si="56"/>
        <v>0.5</v>
      </c>
      <c r="P53" s="58">
        <f t="shared" si="58"/>
        <v>87000</v>
      </c>
      <c r="Q53" s="58">
        <f t="shared" si="57"/>
        <v>87000</v>
      </c>
      <c r="R53" s="58">
        <f t="shared" si="57"/>
        <v>87000</v>
      </c>
    </row>
    <row r="54" spans="1:18" ht="72.75" customHeight="1" x14ac:dyDescent="0.3">
      <c r="A54" s="27" t="s">
        <v>91</v>
      </c>
      <c r="B54" s="86" t="s">
        <v>47</v>
      </c>
      <c r="C54" s="29" t="s">
        <v>99</v>
      </c>
      <c r="D54" s="28" t="s">
        <v>216</v>
      </c>
      <c r="E54" s="28" t="s">
        <v>49</v>
      </c>
      <c r="F54" s="82" t="s">
        <v>100</v>
      </c>
      <c r="G54" s="55">
        <v>560</v>
      </c>
      <c r="H54" s="56">
        <f t="shared" si="53"/>
        <v>1180</v>
      </c>
      <c r="I54" s="45">
        <v>826</v>
      </c>
      <c r="J54" s="45">
        <v>700</v>
      </c>
      <c r="K54" s="45">
        <v>126</v>
      </c>
      <c r="L54" s="55">
        <v>354</v>
      </c>
      <c r="M54" s="57">
        <f t="shared" si="54"/>
        <v>1</v>
      </c>
      <c r="N54" s="57">
        <f t="shared" si="55"/>
        <v>0.7</v>
      </c>
      <c r="O54" s="57">
        <f t="shared" si="56"/>
        <v>0.3</v>
      </c>
      <c r="P54" s="58">
        <f t="shared" si="58"/>
        <v>126</v>
      </c>
      <c r="Q54" s="58">
        <f t="shared" si="57"/>
        <v>126</v>
      </c>
      <c r="R54" s="58">
        <f t="shared" si="57"/>
        <v>126</v>
      </c>
    </row>
    <row r="55" spans="1:18" ht="54.75" customHeight="1" x14ac:dyDescent="0.3">
      <c r="A55" s="91" t="s">
        <v>109</v>
      </c>
      <c r="B55" s="92"/>
      <c r="C55" s="9">
        <f>SUBTOTAL(103,C56:C58)</f>
        <v>3</v>
      </c>
      <c r="D55" s="8"/>
      <c r="E55" s="9"/>
      <c r="F55" s="74"/>
      <c r="G55" s="11">
        <f>SUBTOTAL(9,G56:G58)</f>
        <v>1181765</v>
      </c>
      <c r="H55" s="11">
        <f t="shared" ref="H55:L55" si="59">SUBTOTAL(9,H56:H58)</f>
        <v>1343959</v>
      </c>
      <c r="I55" s="11">
        <f t="shared" si="59"/>
        <v>1343959</v>
      </c>
      <c r="J55" s="11">
        <f t="shared" si="59"/>
        <v>1151765</v>
      </c>
      <c r="K55" s="11">
        <f t="shared" si="59"/>
        <v>192194</v>
      </c>
      <c r="L55" s="11">
        <f t="shared" si="59"/>
        <v>0</v>
      </c>
      <c r="M55" s="41">
        <f>M56</f>
        <v>1</v>
      </c>
      <c r="N55" s="41">
        <f t="shared" ref="N55:O55" si="60">N56</f>
        <v>1</v>
      </c>
      <c r="O55" s="41">
        <f t="shared" si="60"/>
        <v>0</v>
      </c>
      <c r="P55" s="11">
        <f>SUBTOTAL(9,P56:P58)</f>
        <v>192194</v>
      </c>
      <c r="Q55" s="11">
        <f t="shared" ref="Q55:R55" si="61">SUBTOTAL(9,Q56:Q58)</f>
        <v>192194</v>
      </c>
      <c r="R55" s="11">
        <f t="shared" si="61"/>
        <v>192194</v>
      </c>
    </row>
    <row r="56" spans="1:18" ht="76.5" customHeight="1" x14ac:dyDescent="0.3">
      <c r="A56" s="14" t="s">
        <v>110</v>
      </c>
      <c r="B56" s="14" t="s">
        <v>23</v>
      </c>
      <c r="C56" s="49" t="s">
        <v>111</v>
      </c>
      <c r="D56" s="49" t="s">
        <v>210</v>
      </c>
      <c r="E56" s="16" t="s">
        <v>112</v>
      </c>
      <c r="F56" s="79" t="s">
        <v>113</v>
      </c>
      <c r="G56" s="17">
        <v>401765</v>
      </c>
      <c r="H56" s="18">
        <f t="shared" ref="H56:H58" si="62">I56+L56</f>
        <v>403959</v>
      </c>
      <c r="I56" s="17">
        <v>403959</v>
      </c>
      <c r="J56" s="17">
        <v>401765</v>
      </c>
      <c r="K56" s="18">
        <f t="shared" ref="K56:K58" si="63">I56-J56</f>
        <v>2194</v>
      </c>
      <c r="L56" s="17"/>
      <c r="M56" s="19">
        <f t="shared" ref="M56:M58" si="64">N56+O56</f>
        <v>1</v>
      </c>
      <c r="N56" s="19">
        <f t="shared" ref="N56:N58" si="65">I56/H56</f>
        <v>1</v>
      </c>
      <c r="O56" s="19">
        <f t="shared" ref="O56:O58" si="66">L56/H56</f>
        <v>0</v>
      </c>
      <c r="P56" s="17">
        <f>K56</f>
        <v>2194</v>
      </c>
      <c r="Q56" s="17">
        <f t="shared" ref="Q56:R58" si="67">P56</f>
        <v>2194</v>
      </c>
      <c r="R56" s="17">
        <f t="shared" si="67"/>
        <v>2194</v>
      </c>
    </row>
    <row r="57" spans="1:18" ht="83.25" customHeight="1" x14ac:dyDescent="0.3">
      <c r="A57" s="14" t="s">
        <v>110</v>
      </c>
      <c r="B57" s="14" t="s">
        <v>23</v>
      </c>
      <c r="C57" s="49" t="s">
        <v>114</v>
      </c>
      <c r="D57" s="49" t="s">
        <v>210</v>
      </c>
      <c r="E57" s="16" t="s">
        <v>112</v>
      </c>
      <c r="F57" s="79" t="s">
        <v>115</v>
      </c>
      <c r="G57" s="61">
        <v>600000</v>
      </c>
      <c r="H57" s="18">
        <f t="shared" si="62"/>
        <v>870000</v>
      </c>
      <c r="I57" s="17">
        <v>870000</v>
      </c>
      <c r="J57" s="17">
        <v>750000</v>
      </c>
      <c r="K57" s="18">
        <f t="shared" si="63"/>
        <v>120000</v>
      </c>
      <c r="L57" s="17"/>
      <c r="M57" s="19">
        <f t="shared" si="64"/>
        <v>1</v>
      </c>
      <c r="N57" s="19">
        <f t="shared" si="65"/>
        <v>1</v>
      </c>
      <c r="O57" s="19">
        <f t="shared" si="66"/>
        <v>0</v>
      </c>
      <c r="P57" s="17">
        <f t="shared" ref="P57:P58" si="68">K57</f>
        <v>120000</v>
      </c>
      <c r="Q57" s="17">
        <f t="shared" si="67"/>
        <v>120000</v>
      </c>
      <c r="R57" s="17">
        <f t="shared" si="67"/>
        <v>120000</v>
      </c>
    </row>
    <row r="58" spans="1:18" ht="76.5" customHeight="1" x14ac:dyDescent="0.3">
      <c r="A58" s="14" t="s">
        <v>110</v>
      </c>
      <c r="B58" s="14" t="s">
        <v>23</v>
      </c>
      <c r="C58" s="51" t="s">
        <v>116</v>
      </c>
      <c r="D58" s="62" t="s">
        <v>210</v>
      </c>
      <c r="E58" s="51" t="s">
        <v>112</v>
      </c>
      <c r="F58" s="80" t="s">
        <v>117</v>
      </c>
      <c r="G58" s="52">
        <v>180000</v>
      </c>
      <c r="H58" s="18">
        <f t="shared" si="62"/>
        <v>70000</v>
      </c>
      <c r="I58" s="52">
        <v>70000</v>
      </c>
      <c r="J58" s="52"/>
      <c r="K58" s="18">
        <f t="shared" si="63"/>
        <v>70000</v>
      </c>
      <c r="L58" s="52"/>
      <c r="M58" s="19">
        <f t="shared" si="64"/>
        <v>1</v>
      </c>
      <c r="N58" s="19">
        <f t="shared" si="65"/>
        <v>1</v>
      </c>
      <c r="O58" s="19">
        <f t="shared" si="66"/>
        <v>0</v>
      </c>
      <c r="P58" s="17">
        <f t="shared" si="68"/>
        <v>70000</v>
      </c>
      <c r="Q58" s="17">
        <f t="shared" si="67"/>
        <v>70000</v>
      </c>
      <c r="R58" s="17">
        <f t="shared" si="67"/>
        <v>70000</v>
      </c>
    </row>
    <row r="59" spans="1:18" ht="54.75" customHeight="1" x14ac:dyDescent="0.3">
      <c r="A59" s="91" t="s">
        <v>105</v>
      </c>
      <c r="B59" s="92"/>
      <c r="C59" s="9">
        <f>SUBTOTAL(103,C60:C60)</f>
        <v>1</v>
      </c>
      <c r="D59" s="8"/>
      <c r="E59" s="9"/>
      <c r="F59" s="74"/>
      <c r="G59" s="11">
        <f t="shared" ref="G59:L59" si="69">SUBTOTAL(9,G60:G60)</f>
        <v>0</v>
      </c>
      <c r="H59" s="11">
        <f t="shared" si="69"/>
        <v>30000</v>
      </c>
      <c r="I59" s="11">
        <f t="shared" si="69"/>
        <v>30000</v>
      </c>
      <c r="J59" s="11">
        <f t="shared" si="69"/>
        <v>0</v>
      </c>
      <c r="K59" s="11">
        <f t="shared" si="69"/>
        <v>30000</v>
      </c>
      <c r="L59" s="11">
        <f t="shared" si="69"/>
        <v>0</v>
      </c>
      <c r="M59" s="41">
        <f>M60</f>
        <v>1</v>
      </c>
      <c r="N59" s="41">
        <f t="shared" ref="N59:O59" si="70">N60</f>
        <v>1</v>
      </c>
      <c r="O59" s="41">
        <f t="shared" si="70"/>
        <v>0</v>
      </c>
      <c r="P59" s="11">
        <f>SUBTOTAL(9,P60:P60)</f>
        <v>30000</v>
      </c>
      <c r="Q59" s="11">
        <f>SUBTOTAL(9,Q60:Q60)</f>
        <v>30000</v>
      </c>
      <c r="R59" s="11">
        <f>SUBTOTAL(9,R60:R60)</f>
        <v>30000</v>
      </c>
    </row>
    <row r="60" spans="1:18" ht="93" customHeight="1" x14ac:dyDescent="0.3">
      <c r="A60" s="14" t="s">
        <v>106</v>
      </c>
      <c r="B60" s="14" t="s">
        <v>47</v>
      </c>
      <c r="C60" s="16" t="s">
        <v>107</v>
      </c>
      <c r="D60" s="15" t="s">
        <v>211</v>
      </c>
      <c r="E60" s="16" t="s">
        <v>56</v>
      </c>
      <c r="F60" s="75" t="s">
        <v>157</v>
      </c>
      <c r="G60" s="17"/>
      <c r="H60" s="18">
        <v>30000</v>
      </c>
      <c r="I60" s="17">
        <v>30000</v>
      </c>
      <c r="J60" s="17"/>
      <c r="K60" s="18">
        <v>30000</v>
      </c>
      <c r="L60" s="17"/>
      <c r="M60" s="19">
        <v>1</v>
      </c>
      <c r="N60" s="19">
        <v>1</v>
      </c>
      <c r="O60" s="19">
        <v>0</v>
      </c>
      <c r="P60" s="17">
        <v>30000</v>
      </c>
      <c r="Q60" s="17">
        <v>30000</v>
      </c>
      <c r="R60" s="17">
        <v>30000</v>
      </c>
    </row>
    <row r="61" spans="1:18" ht="54.75" customHeight="1" x14ac:dyDescent="0.3">
      <c r="A61" s="91" t="s">
        <v>108</v>
      </c>
      <c r="B61" s="92"/>
      <c r="C61" s="9">
        <f>SUBTOTAL(103,C62:C62)</f>
        <v>1</v>
      </c>
      <c r="D61" s="8"/>
      <c r="E61" s="9"/>
      <c r="F61" s="74"/>
      <c r="G61" s="11">
        <f t="shared" ref="G61:L61" si="71">SUBTOTAL(9,G62:G62)</f>
        <v>42000</v>
      </c>
      <c r="H61" s="11">
        <f t="shared" si="71"/>
        <v>80500</v>
      </c>
      <c r="I61" s="11">
        <f t="shared" si="71"/>
        <v>80500</v>
      </c>
      <c r="J61" s="11">
        <f t="shared" si="71"/>
        <v>42000</v>
      </c>
      <c r="K61" s="11">
        <f t="shared" si="71"/>
        <v>38500</v>
      </c>
      <c r="L61" s="11">
        <f t="shared" si="71"/>
        <v>0</v>
      </c>
      <c r="M61" s="41">
        <f>N61+O61</f>
        <v>1</v>
      </c>
      <c r="N61" s="41">
        <f>I61/H61</f>
        <v>1</v>
      </c>
      <c r="O61" s="41">
        <f>L61/H61</f>
        <v>0</v>
      </c>
      <c r="P61" s="11">
        <f>SUBTOTAL(9,P62:P62)</f>
        <v>38500</v>
      </c>
      <c r="Q61" s="11">
        <f>SUBTOTAL(9,Q62:Q62)</f>
        <v>38500</v>
      </c>
      <c r="R61" s="11">
        <f>SUBTOTAL(9,R62:R62)</f>
        <v>38500</v>
      </c>
    </row>
    <row r="62" spans="1:18" ht="155.25" customHeight="1" x14ac:dyDescent="0.3">
      <c r="A62" s="14" t="s">
        <v>68</v>
      </c>
      <c r="B62" s="14" t="s">
        <v>24</v>
      </c>
      <c r="C62" s="15" t="s">
        <v>70</v>
      </c>
      <c r="D62" s="16" t="s">
        <v>71</v>
      </c>
      <c r="E62" s="15" t="s">
        <v>19</v>
      </c>
      <c r="F62" s="73" t="s">
        <v>179</v>
      </c>
      <c r="G62" s="17">
        <v>42000</v>
      </c>
      <c r="H62" s="18">
        <v>80500</v>
      </c>
      <c r="I62" s="17">
        <v>80500</v>
      </c>
      <c r="J62" s="17">
        <v>42000</v>
      </c>
      <c r="K62" s="18">
        <f xml:space="preserve"> I62-J62</f>
        <v>38500</v>
      </c>
      <c r="L62" s="17"/>
      <c r="M62" s="19">
        <f t="shared" ref="M62" si="72">N62+O62</f>
        <v>1</v>
      </c>
      <c r="N62" s="19">
        <f t="shared" ref="N62" si="73">I62/H62</f>
        <v>1</v>
      </c>
      <c r="O62" s="19">
        <f t="shared" ref="O62" si="74">L62/H62</f>
        <v>0</v>
      </c>
      <c r="P62" s="17">
        <f t="shared" ref="P62" si="75">K62</f>
        <v>38500</v>
      </c>
      <c r="Q62" s="17">
        <f>P62</f>
        <v>38500</v>
      </c>
      <c r="R62" s="17">
        <f>Q62</f>
        <v>38500</v>
      </c>
    </row>
    <row r="63" spans="1:18" ht="54.75" customHeight="1" x14ac:dyDescent="0.3">
      <c r="A63" s="91" t="s">
        <v>197</v>
      </c>
      <c r="B63" s="92"/>
      <c r="C63" s="9">
        <f>SUBTOTAL(103,C64:C72)</f>
        <v>8</v>
      </c>
      <c r="D63" s="8"/>
      <c r="E63" s="8"/>
      <c r="F63" s="74"/>
      <c r="G63" s="20">
        <f t="shared" ref="G63:L63" si="76">SUBTOTAL(9,G64:G72)</f>
        <v>186600</v>
      </c>
      <c r="H63" s="20">
        <f t="shared" si="76"/>
        <v>259420</v>
      </c>
      <c r="I63" s="20">
        <f t="shared" si="76"/>
        <v>259420</v>
      </c>
      <c r="J63" s="20">
        <f t="shared" si="76"/>
        <v>164600</v>
      </c>
      <c r="K63" s="20">
        <f t="shared" si="76"/>
        <v>94820</v>
      </c>
      <c r="L63" s="20">
        <f t="shared" si="76"/>
        <v>0</v>
      </c>
      <c r="M63" s="21">
        <f>O63+N63</f>
        <v>1</v>
      </c>
      <c r="N63" s="22">
        <f>I63/H63</f>
        <v>1</v>
      </c>
      <c r="O63" s="22">
        <f>L63/H63</f>
        <v>0</v>
      </c>
      <c r="P63" s="20">
        <f>SUBTOTAL(9,P64:P72)</f>
        <v>94820</v>
      </c>
      <c r="Q63" s="20">
        <f>SUBTOTAL(9,Q64:Q72)</f>
        <v>94820</v>
      </c>
      <c r="R63" s="20">
        <f>SUBTOTAL(9,R64:R72)</f>
        <v>94820</v>
      </c>
    </row>
    <row r="64" spans="1:18" ht="90" customHeight="1" x14ac:dyDescent="0.3">
      <c r="A64" s="14" t="s">
        <v>181</v>
      </c>
      <c r="B64" s="14" t="s">
        <v>23</v>
      </c>
      <c r="C64" s="16" t="s">
        <v>182</v>
      </c>
      <c r="D64" s="15" t="s">
        <v>183</v>
      </c>
      <c r="E64" s="16" t="s">
        <v>21</v>
      </c>
      <c r="F64" s="75" t="s">
        <v>184</v>
      </c>
      <c r="G64" s="24">
        <v>60000</v>
      </c>
      <c r="H64" s="24">
        <f t="shared" ref="H64:H71" si="77">I64+L64</f>
        <v>60000</v>
      </c>
      <c r="I64" s="23">
        <v>60000</v>
      </c>
      <c r="J64" s="23">
        <v>50000</v>
      </c>
      <c r="K64" s="24">
        <f t="shared" ref="K64:K71" si="78">I64-J64</f>
        <v>10000</v>
      </c>
      <c r="L64" s="24"/>
      <c r="M64" s="25">
        <v>1</v>
      </c>
      <c r="N64" s="25">
        <v>1</v>
      </c>
      <c r="O64" s="25"/>
      <c r="P64" s="23">
        <v>10000</v>
      </c>
      <c r="Q64" s="23">
        <f>P64</f>
        <v>10000</v>
      </c>
      <c r="R64" s="23">
        <f>Q64</f>
        <v>10000</v>
      </c>
    </row>
    <row r="65" spans="1:18" ht="62.25" customHeight="1" x14ac:dyDescent="0.3">
      <c r="A65" s="14" t="s">
        <v>181</v>
      </c>
      <c r="B65" s="14" t="s">
        <v>24</v>
      </c>
      <c r="C65" s="16" t="s">
        <v>185</v>
      </c>
      <c r="D65" s="15" t="s">
        <v>186</v>
      </c>
      <c r="E65" s="16" t="s">
        <v>21</v>
      </c>
      <c r="F65" s="75" t="s">
        <v>184</v>
      </c>
      <c r="G65" s="23">
        <v>50000</v>
      </c>
      <c r="H65" s="24">
        <f t="shared" si="77"/>
        <v>50000</v>
      </c>
      <c r="I65" s="23">
        <v>50000</v>
      </c>
      <c r="J65" s="23">
        <v>40000</v>
      </c>
      <c r="K65" s="24">
        <f t="shared" si="78"/>
        <v>10000</v>
      </c>
      <c r="L65" s="24"/>
      <c r="M65" s="25">
        <v>1</v>
      </c>
      <c r="N65" s="25">
        <v>1</v>
      </c>
      <c r="O65" s="25"/>
      <c r="P65" s="23">
        <v>10000</v>
      </c>
      <c r="Q65" s="23">
        <f t="shared" ref="Q65:Q71" si="79">P65</f>
        <v>10000</v>
      </c>
      <c r="R65" s="23">
        <f t="shared" ref="R65:R71" si="80">Q65</f>
        <v>10000</v>
      </c>
    </row>
    <row r="66" spans="1:18" ht="62.25" customHeight="1" x14ac:dyDescent="0.3">
      <c r="A66" s="14" t="s">
        <v>181</v>
      </c>
      <c r="B66" s="14" t="s">
        <v>24</v>
      </c>
      <c r="C66" s="29" t="s">
        <v>187</v>
      </c>
      <c r="D66" s="15" t="s">
        <v>188</v>
      </c>
      <c r="E66" s="16" t="s">
        <v>21</v>
      </c>
      <c r="F66" s="75" t="s">
        <v>189</v>
      </c>
      <c r="G66" s="23">
        <v>20000</v>
      </c>
      <c r="H66" s="24">
        <f t="shared" si="77"/>
        <v>60000</v>
      </c>
      <c r="I66" s="30">
        <v>60000</v>
      </c>
      <c r="J66" s="30">
        <v>40000</v>
      </c>
      <c r="K66" s="24">
        <f t="shared" si="78"/>
        <v>20000</v>
      </c>
      <c r="L66" s="24"/>
      <c r="M66" s="25">
        <v>1</v>
      </c>
      <c r="N66" s="25">
        <v>1</v>
      </c>
      <c r="O66" s="25"/>
      <c r="P66" s="23">
        <v>20000</v>
      </c>
      <c r="Q66" s="23">
        <f t="shared" si="79"/>
        <v>20000</v>
      </c>
      <c r="R66" s="23">
        <f t="shared" si="80"/>
        <v>20000</v>
      </c>
    </row>
    <row r="67" spans="1:18" ht="67.5" customHeight="1" x14ac:dyDescent="0.3">
      <c r="A67" s="14" t="s">
        <v>181</v>
      </c>
      <c r="B67" s="14" t="s">
        <v>24</v>
      </c>
      <c r="C67" s="29" t="s">
        <v>191</v>
      </c>
      <c r="D67" s="26" t="s">
        <v>190</v>
      </c>
      <c r="E67" s="16" t="s">
        <v>21</v>
      </c>
      <c r="F67" s="77" t="s">
        <v>184</v>
      </c>
      <c r="G67" s="24">
        <v>15000</v>
      </c>
      <c r="H67" s="24">
        <f t="shared" si="77"/>
        <v>25000</v>
      </c>
      <c r="I67" s="30">
        <v>25000</v>
      </c>
      <c r="J67" s="30">
        <v>15000</v>
      </c>
      <c r="K67" s="24">
        <f t="shared" si="78"/>
        <v>10000</v>
      </c>
      <c r="L67" s="30"/>
      <c r="M67" s="25">
        <v>1</v>
      </c>
      <c r="N67" s="25">
        <v>1</v>
      </c>
      <c r="O67" s="25"/>
      <c r="P67" s="23">
        <f>K67</f>
        <v>10000</v>
      </c>
      <c r="Q67" s="23">
        <f t="shared" si="79"/>
        <v>10000</v>
      </c>
      <c r="R67" s="23">
        <f t="shared" si="80"/>
        <v>10000</v>
      </c>
    </row>
    <row r="68" spans="1:18" ht="67.5" customHeight="1" x14ac:dyDescent="0.3">
      <c r="A68" s="14" t="s">
        <v>181</v>
      </c>
      <c r="B68" s="14" t="s">
        <v>24</v>
      </c>
      <c r="C68" s="29" t="s">
        <v>192</v>
      </c>
      <c r="D68" s="26" t="s">
        <v>193</v>
      </c>
      <c r="E68" s="28" t="s">
        <v>152</v>
      </c>
      <c r="F68" s="77" t="s">
        <v>223</v>
      </c>
      <c r="G68" s="24">
        <v>27600</v>
      </c>
      <c r="H68" s="24">
        <f t="shared" si="77"/>
        <v>26500</v>
      </c>
      <c r="I68" s="30">
        <v>26500</v>
      </c>
      <c r="J68" s="30">
        <v>11900</v>
      </c>
      <c r="K68" s="24">
        <f t="shared" si="78"/>
        <v>14600</v>
      </c>
      <c r="L68" s="30"/>
      <c r="M68" s="25">
        <v>1</v>
      </c>
      <c r="N68" s="25">
        <v>1</v>
      </c>
      <c r="O68" s="25"/>
      <c r="P68" s="23">
        <f>K68</f>
        <v>14600</v>
      </c>
      <c r="Q68" s="23">
        <f t="shared" si="79"/>
        <v>14600</v>
      </c>
      <c r="R68" s="23">
        <f t="shared" si="80"/>
        <v>14600</v>
      </c>
    </row>
    <row r="69" spans="1:18" ht="62.25" customHeight="1" x14ac:dyDescent="0.3">
      <c r="A69" s="14" t="s">
        <v>181</v>
      </c>
      <c r="B69" s="14" t="s">
        <v>24</v>
      </c>
      <c r="C69" s="85" t="s">
        <v>194</v>
      </c>
      <c r="D69" s="26" t="s">
        <v>193</v>
      </c>
      <c r="E69" s="28" t="s">
        <v>152</v>
      </c>
      <c r="F69" s="73" t="s">
        <v>224</v>
      </c>
      <c r="G69" s="23">
        <v>14000</v>
      </c>
      <c r="H69" s="24">
        <f t="shared" si="77"/>
        <v>16300</v>
      </c>
      <c r="I69" s="23">
        <v>16300</v>
      </c>
      <c r="J69" s="23">
        <v>7700</v>
      </c>
      <c r="K69" s="24">
        <f t="shared" si="78"/>
        <v>8600</v>
      </c>
      <c r="L69" s="39"/>
      <c r="M69" s="25">
        <v>1</v>
      </c>
      <c r="N69" s="25">
        <v>1</v>
      </c>
      <c r="O69" s="25"/>
      <c r="P69" s="23">
        <f>K69</f>
        <v>8600</v>
      </c>
      <c r="Q69" s="23">
        <f t="shared" si="79"/>
        <v>8600</v>
      </c>
      <c r="R69" s="23">
        <f t="shared" si="80"/>
        <v>8600</v>
      </c>
    </row>
    <row r="70" spans="1:18" ht="60.75" customHeight="1" x14ac:dyDescent="0.3">
      <c r="A70" s="14" t="s">
        <v>181</v>
      </c>
      <c r="B70" s="14" t="s">
        <v>24</v>
      </c>
      <c r="C70" s="85" t="s">
        <v>195</v>
      </c>
      <c r="D70" s="26" t="s">
        <v>193</v>
      </c>
      <c r="E70" s="28" t="s">
        <v>152</v>
      </c>
      <c r="F70" s="75" t="s">
        <v>225</v>
      </c>
      <c r="G70" s="23"/>
      <c r="H70" s="24">
        <f t="shared" si="77"/>
        <v>18000</v>
      </c>
      <c r="I70" s="23">
        <v>18000</v>
      </c>
      <c r="J70" s="23"/>
      <c r="K70" s="24">
        <f t="shared" si="78"/>
        <v>18000</v>
      </c>
      <c r="L70" s="39"/>
      <c r="M70" s="25">
        <v>1</v>
      </c>
      <c r="N70" s="25">
        <v>1</v>
      </c>
      <c r="O70" s="25"/>
      <c r="P70" s="23">
        <f>K70</f>
        <v>18000</v>
      </c>
      <c r="Q70" s="23">
        <f t="shared" si="79"/>
        <v>18000</v>
      </c>
      <c r="R70" s="23">
        <f t="shared" si="80"/>
        <v>18000</v>
      </c>
    </row>
    <row r="71" spans="1:18" ht="67.5" customHeight="1" x14ac:dyDescent="0.3">
      <c r="A71" s="14" t="s">
        <v>181</v>
      </c>
      <c r="B71" s="63" t="s">
        <v>24</v>
      </c>
      <c r="C71" s="65" t="s">
        <v>192</v>
      </c>
      <c r="D71" s="66" t="s">
        <v>193</v>
      </c>
      <c r="E71" s="64" t="s">
        <v>152</v>
      </c>
      <c r="F71" s="83" t="s">
        <v>196</v>
      </c>
      <c r="G71" s="67"/>
      <c r="H71" s="68">
        <f t="shared" si="77"/>
        <v>3620</v>
      </c>
      <c r="I71" s="67">
        <v>3620</v>
      </c>
      <c r="J71" s="67"/>
      <c r="K71" s="68">
        <f t="shared" si="78"/>
        <v>3620</v>
      </c>
      <c r="L71" s="69"/>
      <c r="M71" s="70">
        <v>1</v>
      </c>
      <c r="N71" s="70">
        <v>1</v>
      </c>
      <c r="O71" s="70"/>
      <c r="P71" s="67">
        <v>3620</v>
      </c>
      <c r="Q71" s="23">
        <f t="shared" si="79"/>
        <v>3620</v>
      </c>
      <c r="R71" s="23">
        <f t="shared" si="80"/>
        <v>3620</v>
      </c>
    </row>
  </sheetData>
  <mergeCells count="32">
    <mergeCell ref="A1:R1"/>
    <mergeCell ref="Q2:R2"/>
    <mergeCell ref="A3:A5"/>
    <mergeCell ref="B3:B5"/>
    <mergeCell ref="C3:C5"/>
    <mergeCell ref="D3:D5"/>
    <mergeCell ref="E3:E5"/>
    <mergeCell ref="F3:F5"/>
    <mergeCell ref="R4:R5"/>
    <mergeCell ref="G3:G5"/>
    <mergeCell ref="H3:L3"/>
    <mergeCell ref="M3:O3"/>
    <mergeCell ref="P3:Q3"/>
    <mergeCell ref="H4:H5"/>
    <mergeCell ref="A37:B37"/>
    <mergeCell ref="N4:N5"/>
    <mergeCell ref="A7:B7"/>
    <mergeCell ref="A20:B20"/>
    <mergeCell ref="A22:B22"/>
    <mergeCell ref="A28:B28"/>
    <mergeCell ref="A35:B35"/>
    <mergeCell ref="O4:O5"/>
    <mergeCell ref="P4:P5"/>
    <mergeCell ref="Q4:Q5"/>
    <mergeCell ref="I4:K4"/>
    <mergeCell ref="L4:L5"/>
    <mergeCell ref="M4:M5"/>
    <mergeCell ref="A50:B50"/>
    <mergeCell ref="A55:B55"/>
    <mergeCell ref="A59:B59"/>
    <mergeCell ref="A61:B61"/>
    <mergeCell ref="A63:B63"/>
  </mergeCells>
  <phoneticPr fontId="1" type="noConversion"/>
  <pageMargins left="0" right="0" top="0.74803149606299213" bottom="0.74803149606299213" header="0.31496062992125984" footer="0.31496062992125984"/>
  <pageSetup paperSize="8" scale="49" fitToHeight="0" orientation="landscape" verticalDpi="300" r:id="rId1"/>
  <rowBreaks count="2" manualBreakCount="2">
    <brk id="23" max="20" man="1"/>
    <brk id="43" max="20" man="1"/>
  </rowBreaks>
  <ignoredErrors>
    <ignoredError sqref="M55:O55 M37 M7 M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3"/>
  <sheetViews>
    <sheetView view="pageBreakPreview" topLeftCell="F1" zoomScale="55" zoomScaleNormal="85" zoomScaleSheetLayoutView="55" workbookViewId="0">
      <pane ySplit="5" topLeftCell="A6" activePane="bottomLeft" state="frozen"/>
      <selection activeCell="H1" sqref="H1"/>
      <selection pane="bottomLeft" activeCell="D10" sqref="D10"/>
    </sheetView>
  </sheetViews>
  <sheetFormatPr defaultRowHeight="17.25" x14ac:dyDescent="0.3"/>
  <cols>
    <col min="1" max="1" width="20.875" customWidth="1"/>
    <col min="2" max="2" width="9.625" style="84" customWidth="1"/>
    <col min="3" max="3" width="36.625" customWidth="1"/>
    <col min="4" max="4" width="36.75" customWidth="1"/>
    <col min="5" max="5" width="31.5" customWidth="1"/>
    <col min="6" max="6" width="32.625" style="72" customWidth="1"/>
    <col min="7" max="7" width="18.75" customWidth="1"/>
    <col min="8" max="12" width="20.625" customWidth="1"/>
    <col min="13" max="15" width="13.125" customWidth="1"/>
    <col min="16" max="16" width="19.25" customWidth="1"/>
    <col min="17" max="17" width="20" customWidth="1"/>
    <col min="18" max="18" width="18.125" customWidth="1"/>
  </cols>
  <sheetData>
    <row r="1" spans="1:18" ht="77.25" customHeight="1" x14ac:dyDescent="0.3">
      <c r="A1" s="98" t="s">
        <v>230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52.5" customHeight="1" x14ac:dyDescent="0.3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99" t="s">
        <v>10</v>
      </c>
      <c r="R2" s="99"/>
    </row>
    <row r="3" spans="1:18" ht="41.25" customHeight="1" x14ac:dyDescent="0.3">
      <c r="A3" s="96" t="s">
        <v>0</v>
      </c>
      <c r="B3" s="93" t="s">
        <v>22</v>
      </c>
      <c r="C3" s="95" t="s">
        <v>8</v>
      </c>
      <c r="D3" s="96" t="s">
        <v>7</v>
      </c>
      <c r="E3" s="95" t="s">
        <v>11</v>
      </c>
      <c r="F3" s="95" t="s">
        <v>9</v>
      </c>
      <c r="G3" s="101" t="s">
        <v>12</v>
      </c>
      <c r="H3" s="95" t="s">
        <v>13</v>
      </c>
      <c r="I3" s="95"/>
      <c r="J3" s="95"/>
      <c r="K3" s="95"/>
      <c r="L3" s="95"/>
      <c r="M3" s="102" t="s">
        <v>25</v>
      </c>
      <c r="N3" s="103"/>
      <c r="O3" s="104"/>
      <c r="P3" s="95" t="s">
        <v>17</v>
      </c>
      <c r="Q3" s="95"/>
      <c r="R3" s="89" t="s">
        <v>18</v>
      </c>
    </row>
    <row r="4" spans="1:18" ht="27.75" customHeight="1" x14ac:dyDescent="0.3">
      <c r="A4" s="100"/>
      <c r="B4" s="100"/>
      <c r="C4" s="95"/>
      <c r="D4" s="100"/>
      <c r="E4" s="95"/>
      <c r="F4" s="95"/>
      <c r="G4" s="101"/>
      <c r="H4" s="96" t="s">
        <v>1</v>
      </c>
      <c r="I4" s="95" t="s">
        <v>2</v>
      </c>
      <c r="J4" s="95"/>
      <c r="K4" s="95"/>
      <c r="L4" s="96" t="s">
        <v>3</v>
      </c>
      <c r="M4" s="93" t="s">
        <v>1</v>
      </c>
      <c r="N4" s="93" t="s">
        <v>2</v>
      </c>
      <c r="O4" s="93" t="s">
        <v>3</v>
      </c>
      <c r="P4" s="95" t="s">
        <v>4</v>
      </c>
      <c r="Q4" s="95" t="s">
        <v>6</v>
      </c>
      <c r="R4" s="95" t="s">
        <v>5</v>
      </c>
    </row>
    <row r="5" spans="1:18" ht="27.75" customHeight="1" x14ac:dyDescent="0.3">
      <c r="A5" s="97"/>
      <c r="B5" s="97"/>
      <c r="C5" s="95"/>
      <c r="D5" s="97"/>
      <c r="E5" s="95"/>
      <c r="F5" s="95"/>
      <c r="G5" s="101"/>
      <c r="H5" s="97"/>
      <c r="I5" s="89" t="s">
        <v>14</v>
      </c>
      <c r="J5" s="89" t="s">
        <v>15</v>
      </c>
      <c r="K5" s="89" t="s">
        <v>16</v>
      </c>
      <c r="L5" s="97"/>
      <c r="M5" s="94"/>
      <c r="N5" s="94"/>
      <c r="O5" s="94"/>
      <c r="P5" s="95"/>
      <c r="Q5" s="95"/>
      <c r="R5" s="95"/>
    </row>
    <row r="6" spans="1:18" ht="55.5" customHeight="1" x14ac:dyDescent="0.3">
      <c r="A6" s="3" t="s">
        <v>1</v>
      </c>
      <c r="B6" s="3"/>
      <c r="C6" s="4">
        <f>SUBTOTAL(103,C7:C938)</f>
        <v>11</v>
      </c>
      <c r="D6" s="3"/>
      <c r="E6" s="3"/>
      <c r="F6" s="71"/>
      <c r="G6" s="5">
        <f t="shared" ref="G6:L6" si="0">SUBTOTAL(9,G7:G938)</f>
        <v>1761000</v>
      </c>
      <c r="H6" s="5">
        <f t="shared" si="0"/>
        <v>2023620</v>
      </c>
      <c r="I6" s="5">
        <f t="shared" si="0"/>
        <v>1397701</v>
      </c>
      <c r="J6" s="5">
        <f t="shared" si="0"/>
        <v>749000</v>
      </c>
      <c r="K6" s="5">
        <f t="shared" si="0"/>
        <v>648701</v>
      </c>
      <c r="L6" s="5">
        <f t="shared" si="0"/>
        <v>625919</v>
      </c>
      <c r="M6" s="6">
        <f>N6+O6</f>
        <v>1</v>
      </c>
      <c r="N6" s="7">
        <f>I6/H6</f>
        <v>0.69069341081823665</v>
      </c>
      <c r="O6" s="7">
        <f>L6/H6</f>
        <v>0.30930658918176335</v>
      </c>
      <c r="P6" s="5">
        <f>SUBTOTAL(9,P7:P938)</f>
        <v>648701</v>
      </c>
      <c r="Q6" s="5">
        <f>SUBTOTAL(9,Q7:Q938)</f>
        <v>648701</v>
      </c>
      <c r="R6" s="5">
        <f>SUBTOTAL(9,R7:R938)</f>
        <v>648701</v>
      </c>
    </row>
    <row r="7" spans="1:18" ht="55.5" customHeight="1" x14ac:dyDescent="0.3">
      <c r="A7" s="91" t="s">
        <v>64</v>
      </c>
      <c r="B7" s="92"/>
      <c r="C7" s="9">
        <f>SUBTOTAL(103,C8:C9)</f>
        <v>2</v>
      </c>
      <c r="D7" s="8"/>
      <c r="E7" s="9"/>
      <c r="F7" s="10"/>
      <c r="G7" s="11">
        <f>SUBTOTAL(9,G8:G9)</f>
        <v>97000</v>
      </c>
      <c r="H7" s="11">
        <f t="shared" ref="H7:L7" si="1">SUBTOTAL(9,H8:H9)</f>
        <v>103000</v>
      </c>
      <c r="I7" s="11">
        <f t="shared" si="1"/>
        <v>103000</v>
      </c>
      <c r="J7" s="11">
        <f t="shared" si="1"/>
        <v>40000</v>
      </c>
      <c r="K7" s="11">
        <f t="shared" si="1"/>
        <v>63000</v>
      </c>
      <c r="L7" s="11">
        <f t="shared" si="1"/>
        <v>0</v>
      </c>
      <c r="M7" s="12">
        <v>1</v>
      </c>
      <c r="N7" s="12">
        <v>1</v>
      </c>
      <c r="O7" s="12">
        <v>0</v>
      </c>
      <c r="P7" s="11">
        <f t="shared" ref="P7:R7" si="2">SUBTOTAL(9,P8:P9)</f>
        <v>63000</v>
      </c>
      <c r="Q7" s="11">
        <f t="shared" si="2"/>
        <v>63000</v>
      </c>
      <c r="R7" s="11">
        <f t="shared" si="2"/>
        <v>63000</v>
      </c>
    </row>
    <row r="8" spans="1:18" ht="66" customHeight="1" x14ac:dyDescent="0.3">
      <c r="A8" s="13" t="s">
        <v>65</v>
      </c>
      <c r="B8" s="14" t="s">
        <v>24</v>
      </c>
      <c r="C8" s="15" t="s">
        <v>66</v>
      </c>
      <c r="D8" s="16"/>
      <c r="E8" s="15" t="s">
        <v>21</v>
      </c>
      <c r="F8" s="73" t="s">
        <v>155</v>
      </c>
      <c r="G8" s="17">
        <v>57000</v>
      </c>
      <c r="H8" s="18">
        <f t="shared" ref="H8:H9" si="3">I8+L8</f>
        <v>23000</v>
      </c>
      <c r="I8" s="17">
        <v>23000</v>
      </c>
      <c r="J8" s="17"/>
      <c r="K8" s="18">
        <f t="shared" ref="K8" si="4">I8-J8</f>
        <v>23000</v>
      </c>
      <c r="L8" s="17"/>
      <c r="M8" s="19">
        <f t="shared" ref="M8:M9" si="5">N8+O8</f>
        <v>1</v>
      </c>
      <c r="N8" s="19">
        <f t="shared" ref="N8:N9" si="6">I8/H8</f>
        <v>1</v>
      </c>
      <c r="O8" s="19">
        <f t="shared" ref="O8:O9" si="7">L8/H8</f>
        <v>0</v>
      </c>
      <c r="P8" s="17">
        <f>K8</f>
        <v>23000</v>
      </c>
      <c r="Q8" s="17">
        <f t="shared" ref="Q8:R9" si="8">P8</f>
        <v>23000</v>
      </c>
      <c r="R8" s="17">
        <f t="shared" si="8"/>
        <v>23000</v>
      </c>
    </row>
    <row r="9" spans="1:18" ht="56.25" customHeight="1" x14ac:dyDescent="0.3">
      <c r="A9" s="13" t="s">
        <v>65</v>
      </c>
      <c r="B9" s="14" t="s">
        <v>24</v>
      </c>
      <c r="C9" s="15" t="s">
        <v>67</v>
      </c>
      <c r="D9" s="16"/>
      <c r="E9" s="15" t="s">
        <v>21</v>
      </c>
      <c r="F9" s="73" t="s">
        <v>204</v>
      </c>
      <c r="G9" s="17">
        <v>40000</v>
      </c>
      <c r="H9" s="18">
        <f t="shared" si="3"/>
        <v>80000</v>
      </c>
      <c r="I9" s="17">
        <v>80000</v>
      </c>
      <c r="J9" s="17">
        <v>40000</v>
      </c>
      <c r="K9" s="18">
        <v>40000</v>
      </c>
      <c r="L9" s="17"/>
      <c r="M9" s="19">
        <f t="shared" si="5"/>
        <v>1</v>
      </c>
      <c r="N9" s="19">
        <f t="shared" si="6"/>
        <v>1</v>
      </c>
      <c r="O9" s="19">
        <f t="shared" si="7"/>
        <v>0</v>
      </c>
      <c r="P9" s="17">
        <f>K9</f>
        <v>40000</v>
      </c>
      <c r="Q9" s="17">
        <f t="shared" si="8"/>
        <v>40000</v>
      </c>
      <c r="R9" s="17">
        <f t="shared" si="8"/>
        <v>40000</v>
      </c>
    </row>
    <row r="10" spans="1:18" ht="54.75" customHeight="1" x14ac:dyDescent="0.3">
      <c r="A10" s="91" t="s">
        <v>146</v>
      </c>
      <c r="B10" s="92"/>
      <c r="C10" s="9">
        <f>SUBTOTAL(103,C11:C12)</f>
        <v>2</v>
      </c>
      <c r="D10" s="8"/>
      <c r="E10" s="8"/>
      <c r="F10" s="74"/>
      <c r="G10" s="20">
        <f t="shared" ref="G10:L10" si="9">SUBTOTAL(9,G11:G12)</f>
        <v>360000</v>
      </c>
      <c r="H10" s="20">
        <f t="shared" si="9"/>
        <v>274740</v>
      </c>
      <c r="I10" s="20">
        <f t="shared" si="9"/>
        <v>274740</v>
      </c>
      <c r="J10" s="20">
        <f t="shared" si="9"/>
        <v>200000</v>
      </c>
      <c r="K10" s="20">
        <f t="shared" si="9"/>
        <v>74740</v>
      </c>
      <c r="L10" s="20">
        <f t="shared" si="9"/>
        <v>0</v>
      </c>
      <c r="M10" s="21">
        <f>O10+N10</f>
        <v>1</v>
      </c>
      <c r="N10" s="22">
        <f>I10/H10</f>
        <v>1</v>
      </c>
      <c r="O10" s="22">
        <f>L10/H10</f>
        <v>0</v>
      </c>
      <c r="P10" s="20">
        <f>SUBTOTAL(9,P11:P12)</f>
        <v>74740</v>
      </c>
      <c r="Q10" s="20">
        <f>SUBTOTAL(9,Q11:Q12)</f>
        <v>74740</v>
      </c>
      <c r="R10" s="20">
        <f>SUBTOTAL(9,R11:R12)</f>
        <v>74740</v>
      </c>
    </row>
    <row r="11" spans="1:18" ht="48" customHeight="1" x14ac:dyDescent="0.3">
      <c r="A11" s="14" t="s">
        <v>122</v>
      </c>
      <c r="B11" s="14" t="s">
        <v>24</v>
      </c>
      <c r="C11" s="16" t="s">
        <v>147</v>
      </c>
      <c r="D11" s="15"/>
      <c r="E11" s="16" t="s">
        <v>19</v>
      </c>
      <c r="F11" s="73" t="s">
        <v>173</v>
      </c>
      <c r="G11" s="23">
        <v>360000</v>
      </c>
      <c r="H11" s="23">
        <f>I11+L11</f>
        <v>260000</v>
      </c>
      <c r="I11" s="23">
        <v>260000</v>
      </c>
      <c r="J11" s="23">
        <v>200000</v>
      </c>
      <c r="K11" s="24">
        <f>I11-J11</f>
        <v>60000</v>
      </c>
      <c r="L11" s="24"/>
      <c r="M11" s="25">
        <f>N11+O11</f>
        <v>1</v>
      </c>
      <c r="N11" s="25">
        <f t="shared" ref="N11:N12" si="10">I11/H11</f>
        <v>1</v>
      </c>
      <c r="O11" s="25">
        <f>L11/H11</f>
        <v>0</v>
      </c>
      <c r="P11" s="23">
        <f>K11</f>
        <v>60000</v>
      </c>
      <c r="Q11" s="23">
        <f>P11</f>
        <v>60000</v>
      </c>
      <c r="R11" s="23">
        <f>Q11</f>
        <v>60000</v>
      </c>
    </row>
    <row r="12" spans="1:18" ht="52.5" x14ac:dyDescent="0.3">
      <c r="A12" s="14" t="s">
        <v>122</v>
      </c>
      <c r="B12" s="14" t="s">
        <v>23</v>
      </c>
      <c r="C12" s="16" t="s">
        <v>123</v>
      </c>
      <c r="D12" s="15"/>
      <c r="E12" s="16" t="s">
        <v>19</v>
      </c>
      <c r="F12" s="73" t="s">
        <v>174</v>
      </c>
      <c r="G12" s="24"/>
      <c r="H12" s="24">
        <f t="shared" ref="H12" si="11">I12+L12</f>
        <v>14740</v>
      </c>
      <c r="I12" s="23">
        <v>14740</v>
      </c>
      <c r="J12" s="23"/>
      <c r="K12" s="24">
        <f t="shared" ref="K12" si="12">I12-J12</f>
        <v>14740</v>
      </c>
      <c r="L12" s="24"/>
      <c r="M12" s="25">
        <f t="shared" ref="M12" si="13">N12+O12</f>
        <v>1</v>
      </c>
      <c r="N12" s="25">
        <f t="shared" si="10"/>
        <v>1</v>
      </c>
      <c r="O12" s="25">
        <f t="shared" ref="O12" si="14">L12/H12</f>
        <v>0</v>
      </c>
      <c r="P12" s="23">
        <f t="shared" ref="P12" si="15">K12</f>
        <v>14740</v>
      </c>
      <c r="Q12" s="23">
        <f t="shared" ref="Q12:R12" si="16">P12</f>
        <v>14740</v>
      </c>
      <c r="R12" s="23">
        <f t="shared" si="16"/>
        <v>14740</v>
      </c>
    </row>
    <row r="13" spans="1:18" ht="54.75" customHeight="1" x14ac:dyDescent="0.3">
      <c r="A13" s="91" t="s">
        <v>88</v>
      </c>
      <c r="B13" s="92"/>
      <c r="C13" s="9">
        <f>SUBTOTAL(103,C14:C14)</f>
        <v>1</v>
      </c>
      <c r="D13" s="8"/>
      <c r="E13" s="9"/>
      <c r="F13" s="74"/>
      <c r="G13" s="20">
        <f>SUBTOTAL(9,G14:G14)</f>
        <v>72000</v>
      </c>
      <c r="H13" s="20">
        <f>SUBTOTAL(9,H14:H14)</f>
        <v>123333</v>
      </c>
      <c r="I13" s="20">
        <f>SUBTOTAL(9,I14:I14)</f>
        <v>74000</v>
      </c>
      <c r="J13" s="20">
        <f>SUBTOTAL(9,J14:J14)</f>
        <v>54000</v>
      </c>
      <c r="K13" s="20">
        <f>SUBTOTAL(9,K14:K14)</f>
        <v>20000</v>
      </c>
      <c r="L13" s="11">
        <f t="shared" ref="L13" si="17">SUBTOTAL(9,L14)</f>
        <v>49333</v>
      </c>
      <c r="M13" s="41">
        <f>M14</f>
        <v>1</v>
      </c>
      <c r="N13" s="41">
        <f t="shared" ref="N13:O13" si="18">N14</f>
        <v>0.60000162162600434</v>
      </c>
      <c r="O13" s="41">
        <f t="shared" si="18"/>
        <v>0.3999983783739956</v>
      </c>
      <c r="P13" s="20">
        <f>SUBTOTAL(9,P14:P14)</f>
        <v>20000</v>
      </c>
      <c r="Q13" s="20">
        <f>SUBTOTAL(9,Q14:Q14)</f>
        <v>20000</v>
      </c>
      <c r="R13" s="11">
        <f>SUBTOTAL(9,R14)</f>
        <v>20000</v>
      </c>
    </row>
    <row r="14" spans="1:18" ht="76.5" customHeight="1" x14ac:dyDescent="0.3">
      <c r="A14" s="14" t="s">
        <v>89</v>
      </c>
      <c r="B14" s="14" t="s">
        <v>23</v>
      </c>
      <c r="C14" s="15" t="s">
        <v>221</v>
      </c>
      <c r="D14" s="16"/>
      <c r="E14" s="15" t="s">
        <v>19</v>
      </c>
      <c r="F14" s="73" t="s">
        <v>231</v>
      </c>
      <c r="G14" s="17">
        <v>72000</v>
      </c>
      <c r="H14" s="17">
        <f>I14+L14</f>
        <v>123333</v>
      </c>
      <c r="I14" s="17">
        <v>74000</v>
      </c>
      <c r="J14" s="17">
        <v>54000</v>
      </c>
      <c r="K14" s="18">
        <v>20000</v>
      </c>
      <c r="L14" s="17">
        <v>49333</v>
      </c>
      <c r="M14" s="19">
        <f>N14+O14</f>
        <v>1</v>
      </c>
      <c r="N14" s="19">
        <f t="shared" ref="N14" si="19">I14/H14</f>
        <v>0.60000162162600434</v>
      </c>
      <c r="O14" s="19">
        <f t="shared" ref="O14" si="20">L14/H14</f>
        <v>0.3999983783739956</v>
      </c>
      <c r="P14" s="17">
        <f>K14</f>
        <v>20000</v>
      </c>
      <c r="Q14" s="17">
        <f>P14</f>
        <v>20000</v>
      </c>
      <c r="R14" s="17">
        <f>Q14</f>
        <v>20000</v>
      </c>
    </row>
    <row r="15" spans="1:18" ht="54.75" customHeight="1" x14ac:dyDescent="0.3">
      <c r="A15" s="91" t="s">
        <v>40</v>
      </c>
      <c r="B15" s="92"/>
      <c r="C15" s="9">
        <f>SUBTOTAL(103,C16:C17)</f>
        <v>2</v>
      </c>
      <c r="D15" s="8"/>
      <c r="E15" s="9"/>
      <c r="F15" s="74"/>
      <c r="G15" s="11">
        <f t="shared" ref="G15:L15" si="21">SUBTOTAL(9,G16:G17)</f>
        <v>1052000</v>
      </c>
      <c r="H15" s="11">
        <f t="shared" si="21"/>
        <v>1111000</v>
      </c>
      <c r="I15" s="11">
        <f t="shared" si="21"/>
        <v>599000</v>
      </c>
      <c r="J15" s="11">
        <f t="shared" si="21"/>
        <v>395000</v>
      </c>
      <c r="K15" s="11">
        <f t="shared" si="21"/>
        <v>204000</v>
      </c>
      <c r="L15" s="11">
        <f t="shared" si="21"/>
        <v>512000</v>
      </c>
      <c r="M15" s="12">
        <f>H15/H15</f>
        <v>1</v>
      </c>
      <c r="N15" s="12">
        <f>I15/H15</f>
        <v>0.53915391539153912</v>
      </c>
      <c r="O15" s="12">
        <f>L15/H15</f>
        <v>0.46084608460846083</v>
      </c>
      <c r="P15" s="11">
        <f>SUBTOTAL(9,P16:P17)</f>
        <v>204000</v>
      </c>
      <c r="Q15" s="11">
        <f>SUBTOTAL(9,Q16:Q17)</f>
        <v>204000</v>
      </c>
      <c r="R15" s="11">
        <f>SUBTOTAL(9,R16:R17)</f>
        <v>204000</v>
      </c>
    </row>
    <row r="16" spans="1:18" ht="74.25" customHeight="1" x14ac:dyDescent="0.3">
      <c r="A16" s="14" t="s">
        <v>20</v>
      </c>
      <c r="B16" s="14" t="s">
        <v>23</v>
      </c>
      <c r="C16" s="16" t="s">
        <v>44</v>
      </c>
      <c r="D16" s="15"/>
      <c r="E16" s="16" t="s">
        <v>19</v>
      </c>
      <c r="F16" s="73" t="s">
        <v>45</v>
      </c>
      <c r="G16" s="17">
        <v>972000</v>
      </c>
      <c r="H16" s="18">
        <f t="shared" ref="H16:H17" si="22">I16+L16</f>
        <v>966000</v>
      </c>
      <c r="I16" s="17">
        <v>483000</v>
      </c>
      <c r="J16" s="17">
        <v>315000</v>
      </c>
      <c r="K16" s="18">
        <f t="shared" ref="K16:K17" si="23">I16-J16</f>
        <v>168000</v>
      </c>
      <c r="L16" s="17">
        <v>483000</v>
      </c>
      <c r="M16" s="19">
        <f t="shared" ref="M16:M17" si="24">N16+O16</f>
        <v>1</v>
      </c>
      <c r="N16" s="19">
        <f t="shared" ref="N16" si="25">I16/H16</f>
        <v>0.5</v>
      </c>
      <c r="O16" s="19">
        <f t="shared" ref="O16" si="26">L16/H16</f>
        <v>0.5</v>
      </c>
      <c r="P16" s="17">
        <f t="shared" ref="P16:P17" si="27">K16</f>
        <v>168000</v>
      </c>
      <c r="Q16" s="17">
        <f t="shared" ref="Q16:R17" si="28">P16</f>
        <v>168000</v>
      </c>
      <c r="R16" s="17">
        <f t="shared" si="28"/>
        <v>168000</v>
      </c>
    </row>
    <row r="17" spans="1:18" ht="74.25" customHeight="1" x14ac:dyDescent="0.3">
      <c r="A17" s="14" t="s">
        <v>20</v>
      </c>
      <c r="B17" s="14" t="s">
        <v>24</v>
      </c>
      <c r="C17" s="16" t="s">
        <v>26</v>
      </c>
      <c r="D17" s="15"/>
      <c r="E17" s="16" t="s">
        <v>19</v>
      </c>
      <c r="F17" s="73" t="s">
        <v>30</v>
      </c>
      <c r="G17" s="17">
        <v>80000</v>
      </c>
      <c r="H17" s="17">
        <f t="shared" si="22"/>
        <v>145000</v>
      </c>
      <c r="I17" s="17">
        <v>116000</v>
      </c>
      <c r="J17" s="17">
        <v>80000</v>
      </c>
      <c r="K17" s="18">
        <f t="shared" si="23"/>
        <v>36000</v>
      </c>
      <c r="L17" s="17">
        <v>29000</v>
      </c>
      <c r="M17" s="19">
        <f t="shared" si="24"/>
        <v>1</v>
      </c>
      <c r="N17" s="19">
        <f t="shared" ref="N17" si="29">I17/H17</f>
        <v>0.8</v>
      </c>
      <c r="O17" s="19">
        <f t="shared" ref="O17" si="30">L17/H17</f>
        <v>0.2</v>
      </c>
      <c r="P17" s="17">
        <f t="shared" si="27"/>
        <v>36000</v>
      </c>
      <c r="Q17" s="17">
        <f t="shared" si="28"/>
        <v>36000</v>
      </c>
      <c r="R17" s="17">
        <f t="shared" si="28"/>
        <v>36000</v>
      </c>
    </row>
    <row r="18" spans="1:18" ht="54.75" customHeight="1" x14ac:dyDescent="0.3">
      <c r="A18" s="91" t="s">
        <v>90</v>
      </c>
      <c r="B18" s="92"/>
      <c r="C18" s="9">
        <f>SUBTOTAL(103,C19:C20)</f>
        <v>2</v>
      </c>
      <c r="D18" s="8"/>
      <c r="E18" s="9"/>
      <c r="F18" s="74"/>
      <c r="G18" s="11">
        <f t="shared" ref="G18:L18" si="31">SUBTOTAL(9,G19:G20)</f>
        <v>0</v>
      </c>
      <c r="H18" s="11">
        <f t="shared" si="31"/>
        <v>211547</v>
      </c>
      <c r="I18" s="11">
        <f t="shared" si="31"/>
        <v>146961</v>
      </c>
      <c r="J18" s="11">
        <f t="shared" si="31"/>
        <v>0</v>
      </c>
      <c r="K18" s="11">
        <f t="shared" si="31"/>
        <v>146961</v>
      </c>
      <c r="L18" s="11">
        <f t="shared" si="31"/>
        <v>64586</v>
      </c>
      <c r="M18" s="12">
        <f>N18+O18</f>
        <v>1</v>
      </c>
      <c r="N18" s="12">
        <f>I18/H18</f>
        <v>0.69469668678827867</v>
      </c>
      <c r="O18" s="12">
        <f>L18/H18</f>
        <v>0.30530331321172127</v>
      </c>
      <c r="P18" s="11">
        <f>SUBTOTAL(9,P19:P20)</f>
        <v>146961</v>
      </c>
      <c r="Q18" s="11">
        <f>SUBTOTAL(9,Q19:Q20)</f>
        <v>146961</v>
      </c>
      <c r="R18" s="11">
        <f>SUBTOTAL(9,R19:R20)</f>
        <v>146961</v>
      </c>
    </row>
    <row r="19" spans="1:18" ht="72.75" customHeight="1" x14ac:dyDescent="0.3">
      <c r="A19" s="27" t="s">
        <v>91</v>
      </c>
      <c r="B19" s="86" t="s">
        <v>47</v>
      </c>
      <c r="C19" s="29" t="s">
        <v>101</v>
      </c>
      <c r="D19" s="27"/>
      <c r="E19" s="28" t="s">
        <v>49</v>
      </c>
      <c r="F19" s="82" t="s">
        <v>102</v>
      </c>
      <c r="G19" s="55"/>
      <c r="H19" s="56">
        <f t="shared" ref="H19:H20" si="32">I19+L19</f>
        <v>205937</v>
      </c>
      <c r="I19" s="45">
        <v>144156</v>
      </c>
      <c r="J19" s="45"/>
      <c r="K19" s="45">
        <v>144156</v>
      </c>
      <c r="L19" s="55">
        <v>61781</v>
      </c>
      <c r="M19" s="57">
        <f t="shared" ref="M19:M20" si="33">N19+O19</f>
        <v>1</v>
      </c>
      <c r="N19" s="57">
        <f t="shared" ref="N19:N20" si="34">I19/H19</f>
        <v>0.70000048558539751</v>
      </c>
      <c r="O19" s="57">
        <f t="shared" ref="O19:O20" si="35">L19/H19</f>
        <v>0.29999951441460254</v>
      </c>
      <c r="P19" s="58">
        <f t="shared" ref="P19:P20" si="36">K19</f>
        <v>144156</v>
      </c>
      <c r="Q19" s="58">
        <f t="shared" ref="Q19:R20" si="37">P19</f>
        <v>144156</v>
      </c>
      <c r="R19" s="58">
        <f t="shared" si="37"/>
        <v>144156</v>
      </c>
    </row>
    <row r="20" spans="1:18" ht="72.75" customHeight="1" x14ac:dyDescent="0.3">
      <c r="A20" s="27" t="s">
        <v>91</v>
      </c>
      <c r="B20" s="86" t="s">
        <v>47</v>
      </c>
      <c r="C20" s="29" t="s">
        <v>103</v>
      </c>
      <c r="D20" s="27"/>
      <c r="E20" s="28" t="s">
        <v>49</v>
      </c>
      <c r="F20" s="77" t="s">
        <v>104</v>
      </c>
      <c r="G20" s="59"/>
      <c r="H20" s="18">
        <f t="shared" si="32"/>
        <v>5610</v>
      </c>
      <c r="I20" s="45">
        <v>2805</v>
      </c>
      <c r="J20" s="45"/>
      <c r="K20" s="45">
        <v>2805</v>
      </c>
      <c r="L20" s="60">
        <v>2805</v>
      </c>
      <c r="M20" s="19">
        <f t="shared" si="33"/>
        <v>1</v>
      </c>
      <c r="N20" s="19">
        <f t="shared" si="34"/>
        <v>0.5</v>
      </c>
      <c r="O20" s="19">
        <f t="shared" si="35"/>
        <v>0.5</v>
      </c>
      <c r="P20" s="58">
        <f t="shared" si="36"/>
        <v>2805</v>
      </c>
      <c r="Q20" s="17">
        <f t="shared" si="37"/>
        <v>2805</v>
      </c>
      <c r="R20" s="17">
        <f t="shared" si="37"/>
        <v>2805</v>
      </c>
    </row>
    <row r="21" spans="1:18" ht="54.75" customHeight="1" x14ac:dyDescent="0.3">
      <c r="A21" s="91" t="s">
        <v>108</v>
      </c>
      <c r="B21" s="92"/>
      <c r="C21" s="9">
        <f>SUBTOTAL(103,C22:C23)</f>
        <v>2</v>
      </c>
      <c r="D21" s="8"/>
      <c r="E21" s="9"/>
      <c r="F21" s="74"/>
      <c r="G21" s="11">
        <f t="shared" ref="G21:L21" si="38">SUBTOTAL(9,G22:G23)</f>
        <v>180000</v>
      </c>
      <c r="H21" s="11">
        <f t="shared" si="38"/>
        <v>200000</v>
      </c>
      <c r="I21" s="11">
        <f t="shared" si="38"/>
        <v>200000</v>
      </c>
      <c r="J21" s="11">
        <f t="shared" si="38"/>
        <v>60000</v>
      </c>
      <c r="K21" s="11">
        <f t="shared" si="38"/>
        <v>140000</v>
      </c>
      <c r="L21" s="11">
        <f t="shared" si="38"/>
        <v>0</v>
      </c>
      <c r="M21" s="41">
        <f>M22</f>
        <v>1</v>
      </c>
      <c r="N21" s="41">
        <f t="shared" ref="N21:O21" si="39">N22</f>
        <v>1</v>
      </c>
      <c r="O21" s="41">
        <f t="shared" si="39"/>
        <v>0</v>
      </c>
      <c r="P21" s="11">
        <f>SUBTOTAL(9,P22:P23)</f>
        <v>140000</v>
      </c>
      <c r="Q21" s="11">
        <f>SUBTOTAL(9,Q22:Q23)</f>
        <v>140000</v>
      </c>
      <c r="R21" s="11">
        <f>SUBTOTAL(9,R22:R23)</f>
        <v>140000</v>
      </c>
    </row>
    <row r="22" spans="1:18" ht="84.75" customHeight="1" x14ac:dyDescent="0.3">
      <c r="A22" s="14" t="s">
        <v>68</v>
      </c>
      <c r="B22" s="14" t="s">
        <v>23</v>
      </c>
      <c r="C22" s="15" t="s">
        <v>69</v>
      </c>
      <c r="D22" s="16"/>
      <c r="E22" s="15" t="s">
        <v>19</v>
      </c>
      <c r="F22" s="73" t="s">
        <v>202</v>
      </c>
      <c r="G22" s="17">
        <v>100000</v>
      </c>
      <c r="H22" s="17">
        <f>I22+L22</f>
        <v>100000</v>
      </c>
      <c r="I22" s="17">
        <v>100000</v>
      </c>
      <c r="J22" s="17"/>
      <c r="K22" s="18">
        <v>100000</v>
      </c>
      <c r="L22" s="17"/>
      <c r="M22" s="19">
        <f>N22+O22</f>
        <v>1</v>
      </c>
      <c r="N22" s="19">
        <f t="shared" ref="N22:N23" si="40">I22/H22</f>
        <v>1</v>
      </c>
      <c r="O22" s="19">
        <f t="shared" ref="O22:O23" si="41">L22/H22</f>
        <v>0</v>
      </c>
      <c r="P22" s="17">
        <f>K22</f>
        <v>100000</v>
      </c>
      <c r="Q22" s="17">
        <f>P22</f>
        <v>100000</v>
      </c>
      <c r="R22" s="17">
        <f>Q22</f>
        <v>100000</v>
      </c>
    </row>
    <row r="23" spans="1:18" ht="69.75" customHeight="1" x14ac:dyDescent="0.3">
      <c r="A23" s="14" t="s">
        <v>68</v>
      </c>
      <c r="B23" s="14" t="s">
        <v>24</v>
      </c>
      <c r="C23" s="15" t="s">
        <v>72</v>
      </c>
      <c r="D23" s="16"/>
      <c r="E23" s="15" t="s">
        <v>19</v>
      </c>
      <c r="F23" s="73" t="s">
        <v>180</v>
      </c>
      <c r="G23" s="17">
        <v>80000</v>
      </c>
      <c r="H23" s="18">
        <f t="shared" ref="H23" si="42">I23+L23</f>
        <v>100000</v>
      </c>
      <c r="I23" s="17">
        <v>100000</v>
      </c>
      <c r="J23" s="17">
        <v>60000</v>
      </c>
      <c r="K23" s="18">
        <f t="shared" ref="K23" si="43">I23-J23</f>
        <v>40000</v>
      </c>
      <c r="L23" s="17"/>
      <c r="M23" s="19">
        <f t="shared" ref="M23" si="44">N23+O23</f>
        <v>1</v>
      </c>
      <c r="N23" s="19">
        <f t="shared" si="40"/>
        <v>1</v>
      </c>
      <c r="O23" s="19">
        <f t="shared" si="41"/>
        <v>0</v>
      </c>
      <c r="P23" s="17">
        <f t="shared" ref="P23" si="45">K23</f>
        <v>40000</v>
      </c>
      <c r="Q23" s="17">
        <f t="shared" ref="Q23:R23" si="46">P23</f>
        <v>40000</v>
      </c>
      <c r="R23" s="17">
        <f t="shared" si="46"/>
        <v>40000</v>
      </c>
    </row>
  </sheetData>
  <mergeCells count="27">
    <mergeCell ref="A1:R1"/>
    <mergeCell ref="Q2:R2"/>
    <mergeCell ref="A3:A5"/>
    <mergeCell ref="B3:B5"/>
    <mergeCell ref="C3:C5"/>
    <mergeCell ref="D3:D5"/>
    <mergeCell ref="E3:E5"/>
    <mergeCell ref="F3:F5"/>
    <mergeCell ref="R4:R5"/>
    <mergeCell ref="A7:B7"/>
    <mergeCell ref="G3:G5"/>
    <mergeCell ref="H3:L3"/>
    <mergeCell ref="M3:O3"/>
    <mergeCell ref="P3:Q3"/>
    <mergeCell ref="H4:H5"/>
    <mergeCell ref="I4:K4"/>
    <mergeCell ref="L4:L5"/>
    <mergeCell ref="M4:M5"/>
    <mergeCell ref="N4:N5"/>
    <mergeCell ref="O4:O5"/>
    <mergeCell ref="P4:P5"/>
    <mergeCell ref="Q4:Q5"/>
    <mergeCell ref="A18:B18"/>
    <mergeCell ref="A21:B21"/>
    <mergeCell ref="A10:B10"/>
    <mergeCell ref="A13:B13"/>
    <mergeCell ref="A15:B15"/>
  </mergeCells>
  <phoneticPr fontId="1" type="noConversion"/>
  <pageMargins left="0" right="0" top="0.74803149606299213" bottom="0.74803149606299213" header="0.31496062992125984" footer="0.31496062992125984"/>
  <pageSetup paperSize="8" scale="49" fitToHeight="0" orientation="landscape" verticalDpi="300" r:id="rId1"/>
  <ignoredErrors>
    <ignoredError sqref="M13:O13 M10:O10 M21:O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공모제외</vt:lpstr>
      <vt:lpstr>공모대상</vt:lpstr>
      <vt:lpstr>공모대상!Print_Area</vt:lpstr>
      <vt:lpstr>공모제외!Print_Area</vt:lpstr>
      <vt:lpstr>공모대상!Print_Titles</vt:lpstr>
      <vt:lpstr>공모제외!Print_Titles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2016-04-27T04:51:00Z</cp:lastPrinted>
  <dcterms:created xsi:type="dcterms:W3CDTF">2015-01-25T02:43:25Z</dcterms:created>
  <dcterms:modified xsi:type="dcterms:W3CDTF">2016-05-16T02:35:19Z</dcterms:modified>
</cp:coreProperties>
</file>