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예산팀-2020.7.6\00.예산팀 업무\6.보조금\2019 지방보조금 운용평가 및 중요재산 현황(2020.7.작성)\결재본 등록문서 업로드 자료\"/>
    </mc:Choice>
  </mc:AlternateContent>
  <bookViews>
    <workbookView xWindow="0" yWindow="0" windowWidth="19200" windowHeight="10755"/>
  </bookViews>
  <sheets>
    <sheet name="성과평가" sheetId="4" r:id="rId1"/>
    <sheet name="Sheet1" sheetId="6" r:id="rId2"/>
  </sheets>
  <definedNames>
    <definedName name="_xlnm._FilterDatabase" localSheetId="0" hidden="1">성과평가!$A$3:$L$317</definedName>
    <definedName name="_xlnm.Print_Area" localSheetId="0">성과평가!$A$1:$J$317</definedName>
    <definedName name="_xlnm.Print_Titles" localSheetId="0">성과평가!$2:$4</definedName>
  </definedNames>
  <calcPr calcId="162913"/>
</workbook>
</file>

<file path=xl/calcChain.xml><?xml version="1.0" encoding="utf-8"?>
<calcChain xmlns="http://schemas.openxmlformats.org/spreadsheetml/2006/main">
  <c r="L11" i="4" l="1"/>
  <c r="L10" i="4"/>
  <c r="L9" i="4"/>
  <c r="L8" i="4"/>
  <c r="L7" i="4"/>
  <c r="L6" i="4"/>
  <c r="J43" i="4" l="1"/>
  <c r="J35" i="4"/>
  <c r="J34" i="4"/>
  <c r="J33" i="4"/>
  <c r="J16" i="4"/>
  <c r="J15" i="4"/>
  <c r="J14" i="4"/>
  <c r="J13" i="4"/>
  <c r="J12" i="4"/>
  <c r="J11" i="4"/>
  <c r="J45" i="4"/>
  <c r="J46" i="4"/>
  <c r="J47" i="4"/>
  <c r="J48" i="4"/>
  <c r="J49" i="4"/>
  <c r="J66" i="4"/>
  <c r="J67" i="4"/>
  <c r="J68" i="4"/>
  <c r="J69" i="4"/>
  <c r="J70" i="4"/>
  <c r="J71" i="4"/>
  <c r="J131" i="4"/>
  <c r="J132" i="4"/>
  <c r="J133" i="4"/>
  <c r="J177" i="4"/>
  <c r="J178" i="4"/>
  <c r="J181" i="4"/>
  <c r="J182" i="4"/>
  <c r="J183" i="4"/>
  <c r="J184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14" i="4"/>
  <c r="J215" i="4"/>
  <c r="J216" i="4"/>
  <c r="J217" i="4"/>
  <c r="J234" i="4"/>
  <c r="J236" i="4"/>
  <c r="J237" i="4"/>
  <c r="J245" i="4"/>
  <c r="J252" i="4"/>
  <c r="J253" i="4"/>
  <c r="J254" i="4"/>
  <c r="J44" i="4"/>
  <c r="F222" i="4" l="1"/>
  <c r="J222" i="4" s="1"/>
  <c r="F221" i="4"/>
  <c r="J221" i="4" s="1"/>
  <c r="F317" i="4" l="1"/>
  <c r="J317" i="4" s="1"/>
  <c r="F316" i="4"/>
  <c r="J316" i="4" s="1"/>
  <c r="F315" i="4"/>
  <c r="J315" i="4" s="1"/>
  <c r="F314" i="4"/>
  <c r="J314" i="4" s="1"/>
  <c r="F313" i="4"/>
  <c r="J313" i="4" s="1"/>
  <c r="F312" i="4"/>
  <c r="J312" i="4" s="1"/>
  <c r="F311" i="4"/>
  <c r="J311" i="4" s="1"/>
  <c r="F310" i="4"/>
  <c r="J310" i="4" s="1"/>
  <c r="F309" i="4"/>
  <c r="J309" i="4" s="1"/>
  <c r="F308" i="4"/>
  <c r="J308" i="4" s="1"/>
  <c r="F307" i="4"/>
  <c r="J307" i="4" s="1"/>
  <c r="F306" i="4"/>
  <c r="J306" i="4" s="1"/>
  <c r="F305" i="4"/>
  <c r="J305" i="4" s="1"/>
  <c r="F304" i="4"/>
  <c r="J304" i="4" s="1"/>
  <c r="F303" i="4"/>
  <c r="J303" i="4" s="1"/>
  <c r="F302" i="4"/>
  <c r="J302" i="4" s="1"/>
  <c r="F301" i="4"/>
  <c r="J301" i="4" s="1"/>
  <c r="F300" i="4"/>
  <c r="J300" i="4" s="1"/>
  <c r="F299" i="4"/>
  <c r="J299" i="4" s="1"/>
  <c r="C299" i="4"/>
  <c r="F298" i="4"/>
  <c r="J298" i="4" s="1"/>
  <c r="C298" i="4"/>
  <c r="F297" i="4"/>
  <c r="J297" i="4" s="1"/>
  <c r="C297" i="4"/>
  <c r="F296" i="4"/>
  <c r="J296" i="4" s="1"/>
  <c r="C296" i="4"/>
  <c r="F295" i="4"/>
  <c r="J295" i="4" s="1"/>
  <c r="C295" i="4"/>
  <c r="F294" i="4"/>
  <c r="J294" i="4" s="1"/>
  <c r="C294" i="4"/>
  <c r="F293" i="4"/>
  <c r="J293" i="4" s="1"/>
  <c r="C293" i="4"/>
  <c r="F292" i="4"/>
  <c r="J292" i="4" s="1"/>
  <c r="C292" i="4"/>
  <c r="F291" i="4"/>
  <c r="J291" i="4" s="1"/>
  <c r="F290" i="4"/>
  <c r="J290" i="4" s="1"/>
  <c r="F289" i="4"/>
  <c r="J289" i="4" s="1"/>
  <c r="F288" i="4"/>
  <c r="J288" i="4" s="1"/>
  <c r="F287" i="4"/>
  <c r="J287" i="4" s="1"/>
  <c r="F286" i="4"/>
  <c r="J286" i="4" s="1"/>
  <c r="F285" i="4"/>
  <c r="J285" i="4" s="1"/>
  <c r="C285" i="4"/>
  <c r="F284" i="4"/>
  <c r="J284" i="4" s="1"/>
  <c r="C284" i="4"/>
  <c r="F283" i="4"/>
  <c r="J283" i="4" s="1"/>
  <c r="F282" i="4"/>
  <c r="J282" i="4" s="1"/>
  <c r="F281" i="4"/>
  <c r="J281" i="4" s="1"/>
  <c r="F280" i="4"/>
  <c r="J280" i="4" s="1"/>
  <c r="F279" i="4"/>
  <c r="J279" i="4" s="1"/>
  <c r="F278" i="4"/>
  <c r="J278" i="4" s="1"/>
  <c r="C278" i="4"/>
  <c r="F277" i="4"/>
  <c r="J277" i="4" s="1"/>
  <c r="C277" i="4"/>
  <c r="F276" i="4"/>
  <c r="J276" i="4" s="1"/>
  <c r="C276" i="4"/>
  <c r="F275" i="4"/>
  <c r="J275" i="4" s="1"/>
  <c r="F274" i="4"/>
  <c r="J274" i="4" s="1"/>
  <c r="F273" i="4"/>
  <c r="J273" i="4" s="1"/>
  <c r="F272" i="4"/>
  <c r="J272" i="4" s="1"/>
  <c r="C272" i="4"/>
  <c r="F271" i="4"/>
  <c r="J271" i="4" s="1"/>
  <c r="F270" i="4"/>
  <c r="J270" i="4" s="1"/>
  <c r="F269" i="4"/>
  <c r="J269" i="4" s="1"/>
  <c r="F268" i="4"/>
  <c r="J268" i="4" s="1"/>
  <c r="F267" i="4"/>
  <c r="J267" i="4" s="1"/>
  <c r="F266" i="4"/>
  <c r="J266" i="4" s="1"/>
  <c r="C266" i="4"/>
  <c r="F265" i="4"/>
  <c r="J265" i="4" s="1"/>
  <c r="F264" i="4"/>
  <c r="J264" i="4" s="1"/>
  <c r="C264" i="4"/>
  <c r="F263" i="4"/>
  <c r="J263" i="4" s="1"/>
  <c r="C263" i="4"/>
  <c r="F262" i="4"/>
  <c r="J262" i="4" s="1"/>
  <c r="C262" i="4"/>
  <c r="F261" i="4"/>
  <c r="J261" i="4" s="1"/>
  <c r="C261" i="4"/>
  <c r="F260" i="4"/>
  <c r="J260" i="4" s="1"/>
  <c r="C260" i="4"/>
  <c r="F259" i="4"/>
  <c r="J259" i="4" s="1"/>
  <c r="C259" i="4"/>
  <c r="F258" i="4"/>
  <c r="J258" i="4" s="1"/>
  <c r="C258" i="4"/>
  <c r="F257" i="4"/>
  <c r="J257" i="4" s="1"/>
  <c r="C257" i="4"/>
  <c r="F256" i="4"/>
  <c r="J256" i="4" s="1"/>
  <c r="C256" i="4"/>
  <c r="F255" i="4"/>
  <c r="J255" i="4" s="1"/>
  <c r="C255" i="4"/>
  <c r="F251" i="4" l="1"/>
  <c r="J251" i="4" s="1"/>
  <c r="F250" i="4"/>
  <c r="J250" i="4" s="1"/>
  <c r="F249" i="4"/>
  <c r="J249" i="4" s="1"/>
  <c r="F248" i="4"/>
  <c r="J248" i="4" s="1"/>
  <c r="F247" i="4"/>
  <c r="J247" i="4" s="1"/>
  <c r="F246" i="4"/>
  <c r="J246" i="4" s="1"/>
  <c r="F244" i="4"/>
  <c r="J244" i="4" s="1"/>
  <c r="F243" i="4"/>
  <c r="J243" i="4" s="1"/>
  <c r="F242" i="4"/>
  <c r="J242" i="4" s="1"/>
  <c r="F241" i="4"/>
  <c r="J241" i="4" s="1"/>
  <c r="F240" i="4"/>
  <c r="J240" i="4" s="1"/>
  <c r="F239" i="4"/>
  <c r="J239" i="4" s="1"/>
  <c r="F238" i="4"/>
  <c r="J238" i="4" s="1"/>
  <c r="F235" i="4"/>
  <c r="J235" i="4" s="1"/>
  <c r="F233" i="4"/>
  <c r="J233" i="4" s="1"/>
  <c r="F232" i="4"/>
  <c r="J232" i="4" s="1"/>
  <c r="C232" i="4"/>
  <c r="F231" i="4"/>
  <c r="J231" i="4" s="1"/>
  <c r="C231" i="4"/>
  <c r="F230" i="4" l="1"/>
  <c r="J230" i="4" s="1"/>
  <c r="C230" i="4"/>
  <c r="F229" i="4" l="1"/>
  <c r="J229" i="4" s="1"/>
  <c r="C229" i="4"/>
  <c r="F228" i="4"/>
  <c r="J228" i="4" s="1"/>
  <c r="C228" i="4"/>
  <c r="F227" i="4"/>
  <c r="J227" i="4" s="1"/>
  <c r="C227" i="4"/>
  <c r="F226" i="4"/>
  <c r="J226" i="4" s="1"/>
  <c r="C226" i="4"/>
  <c r="F225" i="4"/>
  <c r="J225" i="4" s="1"/>
  <c r="C225" i="4"/>
  <c r="F224" i="4" l="1"/>
  <c r="J224" i="4" s="1"/>
  <c r="F223" i="4"/>
  <c r="J223" i="4" s="1"/>
  <c r="F220" i="4"/>
  <c r="J220" i="4" s="1"/>
  <c r="C220" i="4"/>
  <c r="F219" i="4"/>
  <c r="J219" i="4" s="1"/>
  <c r="C219" i="4"/>
  <c r="F218" i="4" l="1"/>
  <c r="J218" i="4" s="1"/>
  <c r="F213" i="4"/>
  <c r="J213" i="4" s="1"/>
  <c r="C213" i="4"/>
  <c r="F212" i="4" l="1"/>
  <c r="J212" i="4" s="1"/>
  <c r="C212" i="4"/>
  <c r="F211" i="4"/>
  <c r="J211" i="4" s="1"/>
  <c r="C211" i="4"/>
  <c r="F210" i="4"/>
  <c r="J210" i="4" s="1"/>
  <c r="C210" i="4"/>
  <c r="F209" i="4"/>
  <c r="J209" i="4" s="1"/>
  <c r="C209" i="4"/>
  <c r="F208" i="4"/>
  <c r="J208" i="4" s="1"/>
  <c r="C208" i="4"/>
  <c r="F207" i="4"/>
  <c r="J207" i="4" s="1"/>
  <c r="E207" i="4"/>
  <c r="D207" i="4"/>
  <c r="F206" i="4"/>
  <c r="J206" i="4" s="1"/>
  <c r="C206" i="4"/>
  <c r="F205" i="4"/>
  <c r="J205" i="4" s="1"/>
  <c r="C205" i="4"/>
  <c r="F204" i="4"/>
  <c r="J204" i="4" s="1"/>
  <c r="C204" i="4"/>
  <c r="F203" i="4"/>
  <c r="J203" i="4" s="1"/>
  <c r="C203" i="4"/>
  <c r="F202" i="4"/>
  <c r="J202" i="4" s="1"/>
  <c r="C202" i="4"/>
  <c r="F201" i="4"/>
  <c r="J201" i="4" s="1"/>
  <c r="C201" i="4"/>
  <c r="F200" i="4"/>
  <c r="J200" i="4" s="1"/>
  <c r="C200" i="4"/>
  <c r="C207" i="4" l="1"/>
  <c r="F185" i="4"/>
  <c r="J185" i="4" s="1"/>
  <c r="F180" i="4"/>
  <c r="J180" i="4" s="1"/>
  <c r="F179" i="4"/>
  <c r="J179" i="4" s="1"/>
  <c r="F176" i="4"/>
  <c r="J176" i="4" s="1"/>
  <c r="F175" i="4"/>
  <c r="J175" i="4" s="1"/>
  <c r="F174" i="4"/>
  <c r="J174" i="4" s="1"/>
  <c r="F173" i="4"/>
  <c r="J173" i="4" s="1"/>
  <c r="F172" i="4"/>
  <c r="J172" i="4" s="1"/>
  <c r="F171" i="4"/>
  <c r="J171" i="4" s="1"/>
  <c r="E171" i="4"/>
  <c r="D171" i="4"/>
  <c r="F170" i="4"/>
  <c r="J170" i="4" s="1"/>
  <c r="C170" i="4"/>
  <c r="F169" i="4"/>
  <c r="J169" i="4" s="1"/>
  <c r="C169" i="4"/>
  <c r="F168" i="4"/>
  <c r="J168" i="4" s="1"/>
  <c r="C168" i="4"/>
  <c r="F167" i="4"/>
  <c r="J167" i="4" s="1"/>
  <c r="C167" i="4"/>
  <c r="F166" i="4"/>
  <c r="J166" i="4" s="1"/>
  <c r="C166" i="4"/>
  <c r="F165" i="4"/>
  <c r="J165" i="4" s="1"/>
  <c r="C165" i="4"/>
  <c r="F164" i="4"/>
  <c r="J164" i="4" s="1"/>
  <c r="C164" i="4"/>
  <c r="F163" i="4"/>
  <c r="J163" i="4" s="1"/>
  <c r="C163" i="4"/>
  <c r="F162" i="4"/>
  <c r="J162" i="4" s="1"/>
  <c r="C162" i="4"/>
  <c r="F161" i="4"/>
  <c r="J161" i="4" s="1"/>
  <c r="C161" i="4"/>
  <c r="F159" i="4"/>
  <c r="J159" i="4" s="1"/>
  <c r="F158" i="4"/>
  <c r="J158" i="4" s="1"/>
  <c r="F157" i="4"/>
  <c r="J157" i="4" s="1"/>
  <c r="F156" i="4"/>
  <c r="J156" i="4" s="1"/>
  <c r="F155" i="4"/>
  <c r="J155" i="4" s="1"/>
  <c r="F154" i="4"/>
  <c r="J154" i="4" s="1"/>
  <c r="F153" i="4"/>
  <c r="J153" i="4" s="1"/>
  <c r="C153" i="4"/>
  <c r="F152" i="4"/>
  <c r="J152" i="4" s="1"/>
  <c r="C152" i="4"/>
  <c r="F151" i="4"/>
  <c r="J151" i="4" s="1"/>
  <c r="C151" i="4"/>
  <c r="F150" i="4"/>
  <c r="J150" i="4" s="1"/>
  <c r="C150" i="4"/>
  <c r="F149" i="4"/>
  <c r="J149" i="4" s="1"/>
  <c r="F148" i="4"/>
  <c r="J148" i="4" s="1"/>
  <c r="F147" i="4"/>
  <c r="J147" i="4" s="1"/>
  <c r="C147" i="4"/>
  <c r="F146" i="4"/>
  <c r="J146" i="4" s="1"/>
  <c r="C146" i="4"/>
  <c r="F145" i="4"/>
  <c r="J145" i="4" s="1"/>
  <c r="C145" i="4"/>
  <c r="F144" i="4"/>
  <c r="J144" i="4" s="1"/>
  <c r="C144" i="4"/>
  <c r="F143" i="4"/>
  <c r="J143" i="4" s="1"/>
  <c r="C143" i="4"/>
  <c r="F142" i="4"/>
  <c r="J142" i="4" s="1"/>
  <c r="C142" i="4"/>
  <c r="F141" i="4"/>
  <c r="J141" i="4" s="1"/>
  <c r="C141" i="4"/>
  <c r="F140" i="4"/>
  <c r="J140" i="4" s="1"/>
  <c r="C140" i="4"/>
  <c r="F139" i="4"/>
  <c r="J139" i="4" s="1"/>
  <c r="C139" i="4"/>
  <c r="F138" i="4"/>
  <c r="J138" i="4" s="1"/>
  <c r="C138" i="4"/>
  <c r="C171" i="4" l="1"/>
  <c r="F137" i="4"/>
  <c r="J137" i="4" s="1"/>
  <c r="F136" i="4"/>
  <c r="J136" i="4" s="1"/>
  <c r="F135" i="4"/>
  <c r="J135" i="4" s="1"/>
  <c r="F134" i="4" l="1"/>
  <c r="J134" i="4" s="1"/>
  <c r="C133" i="4"/>
  <c r="C132" i="4"/>
  <c r="C131" i="4"/>
  <c r="F130" i="4"/>
  <c r="J130" i="4" s="1"/>
  <c r="C130" i="4"/>
  <c r="F129" i="4"/>
  <c r="J129" i="4" s="1"/>
  <c r="C129" i="4"/>
  <c r="F128" i="4"/>
  <c r="J128" i="4" s="1"/>
  <c r="C128" i="4"/>
  <c r="F127" i="4"/>
  <c r="J127" i="4" s="1"/>
  <c r="C127" i="4"/>
  <c r="F126" i="4"/>
  <c r="J126" i="4" s="1"/>
  <c r="C126" i="4"/>
  <c r="F125" i="4"/>
  <c r="J125" i="4" s="1"/>
  <c r="C125" i="4"/>
  <c r="F124" i="4"/>
  <c r="J124" i="4" s="1"/>
  <c r="C124" i="4"/>
  <c r="F123" i="4"/>
  <c r="J123" i="4" s="1"/>
  <c r="C123" i="4"/>
  <c r="F122" i="4"/>
  <c r="J122" i="4" s="1"/>
  <c r="C122" i="4"/>
  <c r="F121" i="4"/>
  <c r="J121" i="4" s="1"/>
  <c r="C121" i="4"/>
  <c r="F120" i="4"/>
  <c r="J120" i="4" s="1"/>
  <c r="C120" i="4"/>
  <c r="F119" i="4"/>
  <c r="J119" i="4" s="1"/>
  <c r="C119" i="4"/>
  <c r="F118" i="4"/>
  <c r="J118" i="4" s="1"/>
  <c r="C118" i="4"/>
  <c r="F117" i="4"/>
  <c r="J117" i="4" s="1"/>
  <c r="C117" i="4"/>
  <c r="F116" i="4"/>
  <c r="J116" i="4" s="1"/>
  <c r="C116" i="4"/>
  <c r="F115" i="4"/>
  <c r="J115" i="4" s="1"/>
  <c r="C115" i="4"/>
  <c r="F114" i="4"/>
  <c r="J114" i="4" s="1"/>
  <c r="C114" i="4"/>
  <c r="F113" i="4"/>
  <c r="J113" i="4" s="1"/>
  <c r="C113" i="4"/>
  <c r="F112" i="4"/>
  <c r="J112" i="4" s="1"/>
  <c r="C112" i="4"/>
  <c r="F111" i="4"/>
  <c r="J111" i="4" s="1"/>
  <c r="C111" i="4"/>
  <c r="F110" i="4"/>
  <c r="J110" i="4" s="1"/>
  <c r="C110" i="4"/>
  <c r="F109" i="4"/>
  <c r="J109" i="4" s="1"/>
  <c r="C109" i="4"/>
  <c r="F108" i="4"/>
  <c r="J108" i="4" s="1"/>
  <c r="C108" i="4"/>
  <c r="F107" i="4"/>
  <c r="J107" i="4" s="1"/>
  <c r="C107" i="4"/>
  <c r="F106" i="4"/>
  <c r="J106" i="4" s="1"/>
  <c r="C106" i="4"/>
  <c r="F105" i="4"/>
  <c r="J105" i="4" s="1"/>
  <c r="C105" i="4"/>
  <c r="F104" i="4"/>
  <c r="J104" i="4" s="1"/>
  <c r="C104" i="4"/>
  <c r="F103" i="4"/>
  <c r="J103" i="4" s="1"/>
  <c r="C103" i="4"/>
  <c r="F102" i="4"/>
  <c r="J102" i="4" s="1"/>
  <c r="C102" i="4"/>
  <c r="F101" i="4"/>
  <c r="J101" i="4" s="1"/>
  <c r="C101" i="4"/>
  <c r="F100" i="4"/>
  <c r="J100" i="4" s="1"/>
  <c r="C100" i="4"/>
  <c r="F99" i="4"/>
  <c r="J99" i="4" s="1"/>
  <c r="C99" i="4"/>
  <c r="F98" i="4"/>
  <c r="J98" i="4" s="1"/>
  <c r="C98" i="4"/>
  <c r="F97" i="4"/>
  <c r="J97" i="4" s="1"/>
  <c r="C97" i="4"/>
  <c r="F96" i="4"/>
  <c r="J96" i="4" s="1"/>
  <c r="C96" i="4"/>
  <c r="F95" i="4"/>
  <c r="J95" i="4" s="1"/>
  <c r="C95" i="4"/>
  <c r="F94" i="4"/>
  <c r="J94" i="4" s="1"/>
  <c r="C94" i="4"/>
  <c r="F93" i="4"/>
  <c r="J93" i="4" s="1"/>
  <c r="C93" i="4"/>
  <c r="F92" i="4"/>
  <c r="J92" i="4" s="1"/>
  <c r="C92" i="4"/>
  <c r="F91" i="4"/>
  <c r="J91" i="4" s="1"/>
  <c r="C91" i="4"/>
  <c r="F90" i="4"/>
  <c r="J90" i="4" s="1"/>
  <c r="C90" i="4"/>
  <c r="F89" i="4"/>
  <c r="J89" i="4" s="1"/>
  <c r="C89" i="4"/>
  <c r="F88" i="4"/>
  <c r="J88" i="4" s="1"/>
  <c r="C88" i="4"/>
  <c r="F87" i="4"/>
  <c r="J87" i="4" s="1"/>
  <c r="C87" i="4"/>
  <c r="F86" i="4"/>
  <c r="J86" i="4" s="1"/>
  <c r="C86" i="4"/>
  <c r="F85" i="4"/>
  <c r="J85" i="4" s="1"/>
  <c r="C85" i="4"/>
  <c r="F84" i="4"/>
  <c r="J84" i="4" s="1"/>
  <c r="C84" i="4"/>
  <c r="F83" i="4"/>
  <c r="J83" i="4" s="1"/>
  <c r="C83" i="4"/>
  <c r="F82" i="4"/>
  <c r="J82" i="4" s="1"/>
  <c r="C82" i="4"/>
  <c r="F81" i="4"/>
  <c r="J81" i="4" s="1"/>
  <c r="C81" i="4"/>
  <c r="F80" i="4"/>
  <c r="J80" i="4" s="1"/>
  <c r="C80" i="4"/>
  <c r="F79" i="4"/>
  <c r="J79" i="4" s="1"/>
  <c r="C79" i="4"/>
  <c r="F78" i="4" l="1"/>
  <c r="J78" i="4" s="1"/>
  <c r="F77" i="4"/>
  <c r="J77" i="4" s="1"/>
  <c r="F76" i="4"/>
  <c r="J76" i="4" s="1"/>
  <c r="F75" i="4"/>
  <c r="J75" i="4" s="1"/>
  <c r="F74" i="4"/>
  <c r="J74" i="4" s="1"/>
  <c r="F73" i="4"/>
  <c r="J73" i="4" s="1"/>
  <c r="F72" i="4"/>
  <c r="J72" i="4" s="1"/>
  <c r="F65" i="4" l="1"/>
  <c r="J65" i="4" s="1"/>
  <c r="C65" i="4"/>
  <c r="F64" i="4"/>
  <c r="J64" i="4" s="1"/>
  <c r="C64" i="4"/>
  <c r="F63" i="4"/>
  <c r="J63" i="4" s="1"/>
  <c r="C63" i="4"/>
  <c r="F62" i="4"/>
  <c r="J62" i="4" s="1"/>
  <c r="C62" i="4"/>
  <c r="F61" i="4"/>
  <c r="J61" i="4" s="1"/>
  <c r="C61" i="4"/>
  <c r="F60" i="4"/>
  <c r="J60" i="4" s="1"/>
  <c r="C60" i="4"/>
  <c r="F59" i="4"/>
  <c r="J59" i="4" s="1"/>
  <c r="C59" i="4"/>
  <c r="F58" i="4"/>
  <c r="J58" i="4" s="1"/>
  <c r="C58" i="4"/>
  <c r="F57" i="4"/>
  <c r="J57" i="4" s="1"/>
  <c r="C57" i="4"/>
  <c r="F56" i="4"/>
  <c r="J56" i="4" s="1"/>
  <c r="C56" i="4"/>
  <c r="F55" i="4"/>
  <c r="J55" i="4" s="1"/>
  <c r="C55" i="4"/>
  <c r="F54" i="4" l="1"/>
  <c r="J54" i="4" s="1"/>
  <c r="F53" i="4"/>
  <c r="J53" i="4" s="1"/>
  <c r="F52" i="4"/>
  <c r="J52" i="4" s="1"/>
  <c r="F51" i="4"/>
  <c r="J51" i="4" s="1"/>
  <c r="F50" i="4"/>
  <c r="J50" i="4" s="1"/>
  <c r="F42" i="4"/>
  <c r="J42" i="4" s="1"/>
  <c r="F41" i="4"/>
  <c r="J41" i="4" s="1"/>
  <c r="F40" i="4"/>
  <c r="J40" i="4" s="1"/>
  <c r="F39" i="4" l="1"/>
  <c r="J39" i="4" s="1"/>
  <c r="C39" i="4"/>
  <c r="F38" i="4"/>
  <c r="J38" i="4" s="1"/>
  <c r="F37" i="4"/>
  <c r="J37" i="4" s="1"/>
  <c r="C37" i="4"/>
  <c r="F36" i="4"/>
  <c r="J36" i="4" s="1"/>
  <c r="F32" i="4"/>
  <c r="J32" i="4" s="1"/>
  <c r="C32" i="4"/>
  <c r="F31" i="4"/>
  <c r="J31" i="4" s="1"/>
  <c r="C31" i="4"/>
  <c r="F30" i="4"/>
  <c r="J30" i="4" s="1"/>
  <c r="C30" i="4"/>
  <c r="F29" i="4"/>
  <c r="J29" i="4" s="1"/>
  <c r="C29" i="4"/>
  <c r="F28" i="4"/>
  <c r="J28" i="4" s="1"/>
  <c r="F27" i="4"/>
  <c r="J27" i="4" s="1"/>
  <c r="F26" i="4"/>
  <c r="J26" i="4" s="1"/>
  <c r="F25" i="4"/>
  <c r="J25" i="4" s="1"/>
  <c r="F24" i="4"/>
  <c r="J24" i="4" s="1"/>
  <c r="F23" i="4"/>
  <c r="J23" i="4" s="1"/>
  <c r="F22" i="4"/>
  <c r="J22" i="4" s="1"/>
  <c r="F21" i="4"/>
  <c r="J21" i="4" s="1"/>
  <c r="F20" i="4"/>
  <c r="J20" i="4" s="1"/>
  <c r="F19" i="4"/>
  <c r="J19" i="4" s="1"/>
  <c r="F18" i="4"/>
  <c r="J18" i="4" s="1"/>
  <c r="F17" i="4"/>
  <c r="J17" i="4" s="1"/>
  <c r="F10" i="4"/>
  <c r="J10" i="4" s="1"/>
  <c r="C10" i="4"/>
  <c r="F9" i="4"/>
  <c r="J9" i="4" s="1"/>
  <c r="C9" i="4"/>
  <c r="F8" i="4"/>
  <c r="J8" i="4" s="1"/>
  <c r="C8" i="4"/>
  <c r="F7" i="4"/>
  <c r="J7" i="4" s="1"/>
  <c r="C7" i="4"/>
  <c r="F6" i="4"/>
  <c r="J6" i="4" s="1"/>
  <c r="C6" i="4"/>
  <c r="F5" i="4" l="1"/>
  <c r="J5" i="4" s="1"/>
  <c r="C5" i="4"/>
</calcChain>
</file>

<file path=xl/sharedStrings.xml><?xml version="1.0" encoding="utf-8"?>
<sst xmlns="http://schemas.openxmlformats.org/spreadsheetml/2006/main" count="646" uniqueCount="522">
  <si>
    <t xml:space="preserve">  ―예천문화원 사업활동비 지원</t>
  </si>
  <si>
    <t xml:space="preserve">  ―윤리선양 실천사업 지원</t>
  </si>
  <si>
    <t xml:space="preserve">  ―한시회 시집 발간 지원</t>
  </si>
  <si>
    <t xml:space="preserve">  ―그린실버관악합주단 활성화사업 지원</t>
  </si>
  <si>
    <t xml:space="preserve">  ―예천문화원 문화교실 운영 지원</t>
  </si>
  <si>
    <t xml:space="preserve">  ―예천의 계 발굴 지원</t>
  </si>
  <si>
    <t xml:space="preserve">  ―예천의 세시풍속 책자 발간 지원</t>
  </si>
  <si>
    <t xml:space="preserve">  ―대심리 고분 조사연구 지원</t>
  </si>
  <si>
    <t xml:space="preserve">  ―예천 유학사 책자 발간</t>
  </si>
  <si>
    <t xml:space="preserve">  ―한국예총예천지회 활성화사업</t>
  </si>
  <si>
    <t xml:space="preserve">  ―예총예천지회 화보집 발간</t>
  </si>
  <si>
    <t xml:space="preserve">  ―미협지부 및 미술작가회 활성화사업 지원</t>
  </si>
  <si>
    <t xml:space="preserve">  ―예천서예인연합회 활성화사업 지원</t>
  </si>
  <si>
    <t xml:space="preserve">  ―군청사 갤러리 전시 지원</t>
  </si>
  <si>
    <t xml:space="preserve">  ―예천 사진공모전 지원</t>
  </si>
  <si>
    <t xml:space="preserve">  ―우리 민요활동 지원</t>
  </si>
  <si>
    <t xml:space="preserve">  ―지역민과 함께하는 동행 공연 지원</t>
  </si>
  <si>
    <t xml:space="preserve">  ―여성합창단 지원</t>
  </si>
  <si>
    <t xml:space="preserve">  ―민예총 예천지부 전통공연 활성화사업 지원</t>
  </si>
  <si>
    <t xml:space="preserve">  ―한내 책자 발간 지원</t>
  </si>
  <si>
    <t>○문화연구회 향토사랑사업 지원</t>
  </si>
  <si>
    <t>○흑응풍물단 전통문화 활성화사업 지원</t>
  </si>
  <si>
    <t>○창작공간예술인촌 활성화사업 지원</t>
  </si>
  <si>
    <t>○종무활동 지원</t>
  </si>
  <si>
    <t>○지보 신풍 미술관 활성화사업 지원</t>
  </si>
  <si>
    <t>○제7회 휴휴페스티벌 및 그림학교 지원</t>
  </si>
  <si>
    <t>○도 풍물경연대회 출연 참가 지원</t>
  </si>
  <si>
    <t>○정간공 약포 정탁선생 탄신 493주년 기념사업 지원</t>
  </si>
  <si>
    <t>○예천문화원 운영비 지원</t>
  </si>
  <si>
    <t>○한국예총예천지회 운영비 지원</t>
  </si>
  <si>
    <t>○민예총 예천지부 운영비 지원</t>
  </si>
  <si>
    <t xml:space="preserve">  ―제14회 예천 전국 한시백일장 지원</t>
  </si>
  <si>
    <t xml:space="preserve">  ―제8회 예천예술제 지원</t>
  </si>
  <si>
    <t xml:space="preserve">  ―제16회 전국 서하백일장 행사 지원</t>
  </si>
  <si>
    <t xml:space="preserve">  ―안도현시인과 함께하는 온라인 예천전국백일장 행사 지원</t>
  </si>
  <si>
    <t xml:space="preserve">  ―어르신 노래자랑</t>
  </si>
  <si>
    <t xml:space="preserve">  ―2019 달집태우기 행사 지원</t>
  </si>
  <si>
    <t xml:space="preserve">  ―제27회 예천아리랑제 지원</t>
  </si>
  <si>
    <t xml:space="preserve">  ―회룡포 모래강 생태문화체험 행사 지원</t>
  </si>
  <si>
    <t>○예천문화원 사무실 컴퓨터 구입</t>
  </si>
  <si>
    <t>○예천문화원 사무실 책상 및 의자 구입</t>
  </si>
  <si>
    <t>○2019년 예천국제스마트폰영화제 지원</t>
  </si>
  <si>
    <t>○작은도서관 도서구입 지원</t>
  </si>
  <si>
    <t>○서원 향사비 지원</t>
  </si>
  <si>
    <t>○예천향교 경전반 교육 지원</t>
  </si>
  <si>
    <t>○무형문화재 교본 제작</t>
  </si>
  <si>
    <t>○삼강주막 상설공연장 운영</t>
  </si>
  <si>
    <t>○무형문화재 전수교육관 운영비 지원</t>
  </si>
  <si>
    <t>○무형문화재 정기발표회 지원</t>
  </si>
  <si>
    <t>○공처농요 교육용 앰프 등 구입</t>
  </si>
  <si>
    <t>○1시군 1관광 명품마케팅 지원</t>
  </si>
  <si>
    <t>○경북주말 가족체험여행 지원</t>
  </si>
  <si>
    <t>○초정서예연구원 활성화사업 지원</t>
  </si>
  <si>
    <t>○용문사 유물전시관 운영비 지원</t>
  </si>
  <si>
    <t>○금당실마을 초가지붕이기 지원사업</t>
  </si>
  <si>
    <t>○생태계 교란종 제거사업 및 깨끗한 거리 환경조성 등 추진</t>
  </si>
  <si>
    <t>○환경오염 배출업소 및 축산농가 지도계몽 활동 등 추진</t>
  </si>
  <si>
    <t>○순환형매립장 주변지역 지원금</t>
  </si>
  <si>
    <t xml:space="preserve">  ―반사필름</t>
  </si>
  <si>
    <t xml:space="preserve">  ―사과 착색봉지</t>
  </si>
  <si>
    <t xml:space="preserve">  ―배 봉지</t>
  </si>
  <si>
    <t xml:space="preserve">  ―복숭아 봉지</t>
  </si>
  <si>
    <t>사업명</t>
  </si>
  <si>
    <t>보조사업자</t>
  </si>
  <si>
    <t>교부현황</t>
  </si>
  <si>
    <t>성과평가</t>
    <phoneticPr fontId="18" type="noConversion"/>
  </si>
  <si>
    <t>계</t>
  </si>
  <si>
    <t>보조금</t>
  </si>
  <si>
    <t>사업자 자부담</t>
  </si>
  <si>
    <t>계</t>
    <phoneticPr fontId="18" type="noConversion"/>
  </si>
  <si>
    <t>사업계획(20)</t>
    <phoneticPr fontId="18" type="noConversion"/>
  </si>
  <si>
    <t>사업관리(25)</t>
    <phoneticPr fontId="18" type="noConversion"/>
  </si>
  <si>
    <t>사업성과(55)</t>
    <phoneticPr fontId="18" type="noConversion"/>
  </si>
  <si>
    <t xml:space="preserve">2019 지방보조금 성과평가 </t>
    <phoneticPr fontId="18" type="noConversion"/>
  </si>
  <si>
    <t>한 자녀 더 갖기 사업활성화 지원</t>
    <phoneticPr fontId="18" type="noConversion"/>
  </si>
  <si>
    <t>한자녀더갖기운동 예천군협의회</t>
    <phoneticPr fontId="18" type="noConversion"/>
  </si>
  <si>
    <t>어린이집 어울림한마당</t>
    <phoneticPr fontId="18" type="noConversion"/>
  </si>
  <si>
    <t>예천군어린이집연합회</t>
    <phoneticPr fontId="18" type="noConversion"/>
  </si>
  <si>
    <t>어린이집 우수농산물 간식비 지원</t>
    <phoneticPr fontId="18" type="noConversion"/>
  </si>
  <si>
    <t>관내 어린이집 40개소</t>
    <phoneticPr fontId="18" type="noConversion"/>
  </si>
  <si>
    <t>어린이집 냉·난방비 지원</t>
    <phoneticPr fontId="18" type="noConversion"/>
  </si>
  <si>
    <t>관내 어린이집 39개소</t>
    <phoneticPr fontId="18" type="noConversion"/>
  </si>
  <si>
    <t>어르신 효 한마당 행사 개최 지원</t>
  </si>
  <si>
    <t>(사)한국노인복지봉사회 예천군지회</t>
    <phoneticPr fontId="18" type="noConversion"/>
  </si>
  <si>
    <t>읍면 어버이날 지원</t>
  </si>
  <si>
    <t>예천읍 체육회 외 11개</t>
    <phoneticPr fontId="18" type="noConversion"/>
  </si>
  <si>
    <t>-</t>
    <phoneticPr fontId="18" type="noConversion"/>
  </si>
  <si>
    <t>경로당 신축</t>
  </si>
  <si>
    <t>예천군 노인회</t>
    <phoneticPr fontId="18" type="noConversion"/>
  </si>
  <si>
    <t>경로당 보수</t>
  </si>
  <si>
    <t>이동복지관 사업 지원</t>
  </si>
  <si>
    <t>예천군 노인복지관</t>
    <phoneticPr fontId="18" type="noConversion"/>
  </si>
  <si>
    <t>경로당 활성화 사업 지원</t>
  </si>
  <si>
    <t>경로당 순회 프로그램 관리 지원</t>
  </si>
  <si>
    <t>대한노인회 예천군지회</t>
    <phoneticPr fontId="18" type="noConversion"/>
  </si>
  <si>
    <t>대한노인회 예천군지회 운영비</t>
  </si>
  <si>
    <t>호국보훈 안보교육 지원</t>
  </si>
  <si>
    <t>예천군 재향군인회</t>
    <phoneticPr fontId="18" type="noConversion"/>
  </si>
  <si>
    <t>재향군인의 날 기념식 지원</t>
  </si>
  <si>
    <t>6.25 바로 알리기 및 현장교육 지원</t>
  </si>
  <si>
    <t>6.25참전유공자회 예천군지회</t>
    <phoneticPr fontId="18" type="noConversion"/>
  </si>
  <si>
    <t>월남전참전자회 활성화사업 지원</t>
  </si>
  <si>
    <t>(사)대한민국 월남전참전자회 예천군지회</t>
    <phoneticPr fontId="18" type="noConversion"/>
  </si>
  <si>
    <t>상이군경회 운영비 지원</t>
  </si>
  <si>
    <t>상이군경회 예천군지회</t>
    <phoneticPr fontId="18" type="noConversion"/>
  </si>
  <si>
    <t>전몰군경유족회 운영비 지원</t>
  </si>
  <si>
    <t>전몰군경유족회 예천군지회</t>
    <phoneticPr fontId="18" type="noConversion"/>
  </si>
  <si>
    <t>전몰군경미망인회 운영비 지원</t>
  </si>
  <si>
    <t>전몰군경미망인회 예천군지회</t>
    <phoneticPr fontId="18" type="noConversion"/>
  </si>
  <si>
    <t>무공수훈자회 운영비 지원</t>
  </si>
  <si>
    <t>무공수훈자회 예천군지회</t>
    <phoneticPr fontId="18" type="noConversion"/>
  </si>
  <si>
    <t>6.25참전 유공자회 운영비 지원</t>
  </si>
  <si>
    <t>월남전참전자회 운영비 지원</t>
  </si>
  <si>
    <t>재향군인회 운영비 지원</t>
  </si>
  <si>
    <t>광복회 운영비 지원</t>
  </si>
  <si>
    <t>광복회 상주문경예천연합지회</t>
    <phoneticPr fontId="18" type="noConversion"/>
  </si>
  <si>
    <t>중증장애인 사회참여 역량강화</t>
  </si>
  <si>
    <t>예천군 장애인협회</t>
    <phoneticPr fontId="18" type="noConversion"/>
  </si>
  <si>
    <t>장애인의 날 지원</t>
  </si>
  <si>
    <t>장애인 어울림 한마당 지원</t>
  </si>
  <si>
    <t>여성권익증진사업</t>
  </si>
  <si>
    <t>예천군여성단체협의회</t>
    <phoneticPr fontId="18" type="noConversion"/>
  </si>
  <si>
    <t>여성대회 개최 지원</t>
  </si>
  <si>
    <t>귀화시험대비반 지원</t>
  </si>
  <si>
    <t>예천군다문화가족지원센터</t>
    <phoneticPr fontId="18" type="noConversion"/>
  </si>
  <si>
    <t>다문화가정 어울림 행사 지원</t>
  </si>
  <si>
    <t>어린이날 기념식 및 청소년 대축제 행사 지원</t>
  </si>
  <si>
    <t>예천단샘로타리클럽</t>
    <phoneticPr fontId="18" type="noConversion"/>
  </si>
  <si>
    <t>청소년 보호 및 선도 활동 지원</t>
  </si>
  <si>
    <t>법무부법사랑위원상주지역예천지구협의회장</t>
    <phoneticPr fontId="18" type="noConversion"/>
  </si>
  <si>
    <t>지역아동센터 어울림한마당 지원</t>
  </si>
  <si>
    <t>예천군 지역아동센터연합회</t>
    <phoneticPr fontId="18" type="noConversion"/>
  </si>
  <si>
    <t>사회복지시설종사자 보수교육 지원</t>
    <phoneticPr fontId="18" type="noConversion"/>
  </si>
  <si>
    <t>예천군 사회복지사협회</t>
    <phoneticPr fontId="18" type="noConversion"/>
  </si>
  <si>
    <t>향우회 군민의 날 지원</t>
  </si>
  <si>
    <t>재경,재구,재부향우회</t>
    <phoneticPr fontId="18" type="noConversion"/>
  </si>
  <si>
    <t>예천군 통합방위협의회 지원</t>
  </si>
  <si>
    <t>예천군통합방위협의회</t>
    <phoneticPr fontId="18" type="noConversion"/>
  </si>
  <si>
    <t>예천군 적십자사봉사회 사업활성화 지원</t>
    <phoneticPr fontId="18" type="noConversion"/>
  </si>
  <si>
    <t>대한적십자사봉사회 예천군지구협의회</t>
    <phoneticPr fontId="18" type="noConversion"/>
  </si>
  <si>
    <t>민주평화통일 역량 강화</t>
  </si>
  <si>
    <t>민주평화통일자문회의 예천군협의회</t>
  </si>
  <si>
    <t>자율방범대 역량 강화</t>
  </si>
  <si>
    <t>예천군자율방범연합회</t>
  </si>
  <si>
    <t>민주평화통일자문회의 운영비 지원</t>
  </si>
  <si>
    <t>이장 한마음대회 지원</t>
  </si>
  <si>
    <t>예천군이장연합회</t>
  </si>
  <si>
    <t>새해 해맞이 행사 지원</t>
  </si>
  <si>
    <t>예천청년회의소</t>
  </si>
  <si>
    <t>군민의 날 기념행사 지원</t>
  </si>
  <si>
    <t>예천농산물축제추진위원회</t>
  </si>
  <si>
    <t>도시민 초청 지원</t>
  </si>
  <si>
    <t>정보화마을 정보센터 주민정보화교육 지원</t>
  </si>
  <si>
    <t>관내 정보화마을
(금당실, 회룡포, 국사골)</t>
    <phoneticPr fontId="18" type="noConversion"/>
  </si>
  <si>
    <t>정보화마을 농산물 직거래장터(Festa) 참가 지원</t>
  </si>
  <si>
    <t>정보화마을 전자상거래 포장재 지원</t>
  </si>
  <si>
    <t>행복학습센터 지원(유천, 용궁)</t>
    <phoneticPr fontId="18" type="noConversion"/>
  </si>
  <si>
    <t>유천면행복학습센터추진위원회,
용궁면행복학습센터추진위원회</t>
    <phoneticPr fontId="18" type="noConversion"/>
  </si>
  <si>
    <t>중학생 영어체험학습 지원</t>
  </si>
  <si>
    <t>영진전문대학 글로벌캠퍼스
(대구경북영어마을)</t>
    <phoneticPr fontId="18" type="noConversion"/>
  </si>
  <si>
    <t>재활용품수집(고철,헌옷모으기 등) 지원</t>
    <phoneticPr fontId="18" type="noConversion"/>
  </si>
  <si>
    <t>예천군새마을회</t>
    <phoneticPr fontId="18" type="noConversion"/>
  </si>
  <si>
    <t>사랑의 김장 담가주기 지원</t>
    <phoneticPr fontId="18" type="noConversion"/>
  </si>
  <si>
    <t>군민 안보의식 강화사업 지원</t>
    <phoneticPr fontId="18" type="noConversion"/>
  </si>
  <si>
    <t>한국자유총연맹예천군지회</t>
    <phoneticPr fontId="18" type="noConversion"/>
  </si>
  <si>
    <t>새마을회관 창고 리모델링 지원</t>
    <phoneticPr fontId="18" type="noConversion"/>
  </si>
  <si>
    <t>예천군새마을회 운영비 지원</t>
    <phoneticPr fontId="18" type="noConversion"/>
  </si>
  <si>
    <t>바르게살기운동 예천군협의회 운영비 지원</t>
    <phoneticPr fontId="18" type="noConversion"/>
  </si>
  <si>
    <t>바르게살기운동예천군협의회</t>
    <phoneticPr fontId="18" type="noConversion"/>
  </si>
  <si>
    <t>한국자유총연맹 예천군협의회 운영비 지원</t>
    <phoneticPr fontId="18" type="noConversion"/>
  </si>
  <si>
    <t>한군자유총연맹예천군지회</t>
    <phoneticPr fontId="18" type="noConversion"/>
  </si>
  <si>
    <t>새마을지도자 한마음대회 지원</t>
    <phoneticPr fontId="18" type="noConversion"/>
  </si>
  <si>
    <t>바르게살기운동 한마음대회 지원</t>
    <phoneticPr fontId="18" type="noConversion"/>
  </si>
  <si>
    <t>6.25 전쟁음식 시식 및 호국안보 사진 전시회 지원</t>
    <phoneticPr fontId="18" type="noConversion"/>
  </si>
  <si>
    <t>바르게살기운동 국민화합전진대회 지원</t>
    <phoneticPr fontId="18" type="noConversion"/>
  </si>
  <si>
    <t>창업보육센터 보육기업지원</t>
  </si>
  <si>
    <t>경북도립대학교 산학협력단(창업보육센터)</t>
  </si>
  <si>
    <t>상인조직 역량강화(상설시장 매니저)</t>
  </si>
  <si>
    <t>예천읍상설시장번영회</t>
  </si>
  <si>
    <t>소상공인 경영안정 지원</t>
  </si>
  <si>
    <t>안희윤 외 27명</t>
  </si>
  <si>
    <t>도시가스 미공급지역 지원사업</t>
  </si>
  <si>
    <t>대성청정에너지㈜</t>
  </si>
  <si>
    <t>마을기업 육성사업(감부자영농조합법인)</t>
  </si>
  <si>
    <t>감부자영농조합법인</t>
  </si>
  <si>
    <t xml:space="preserve"> 위생업소 현장방문 친절교육</t>
    <phoneticPr fontId="18" type="noConversion"/>
  </si>
  <si>
    <t>(사)한국외식업중앙회경상북도지회예천군지부</t>
    <phoneticPr fontId="18" type="noConversion"/>
  </si>
  <si>
    <t xml:space="preserve"> 식중독예방 및 음식문화개선 사업</t>
    <phoneticPr fontId="18" type="noConversion"/>
  </si>
  <si>
    <t xml:space="preserve"> 대표음식 메뉴개발</t>
    <phoneticPr fontId="18" type="noConversion"/>
  </si>
  <si>
    <t xml:space="preserve"> 외식업소 영업주 선진외식 문화체험</t>
    <phoneticPr fontId="18" type="noConversion"/>
  </si>
  <si>
    <t xml:space="preserve"> 좋은식단 추진 및 식품위생업소 개선 사업</t>
    <phoneticPr fontId="18" type="noConversion"/>
  </si>
  <si>
    <t xml:space="preserve"> 으뜸음식점 활성화를 위한 홍보 지원</t>
    <phoneticPr fontId="18" type="noConversion"/>
  </si>
  <si>
    <t xml:space="preserve"> 위생등급제 지정업소 홍보 지원</t>
    <phoneticPr fontId="18" type="noConversion"/>
  </si>
  <si>
    <t>예천문화원</t>
    <phoneticPr fontId="18" type="noConversion"/>
  </si>
  <si>
    <t>예천문화원</t>
    <phoneticPr fontId="20" type="noConversion"/>
  </si>
  <si>
    <t>예총 예천지회</t>
    <phoneticPr fontId="18" type="noConversion"/>
  </si>
  <si>
    <t>민예총 예천지부</t>
    <phoneticPr fontId="18" type="noConversion"/>
  </si>
  <si>
    <t>예천문화원구회</t>
    <phoneticPr fontId="18" type="noConversion"/>
  </si>
  <si>
    <t>흑응풍물단</t>
    <phoneticPr fontId="18" type="noConversion"/>
  </si>
  <si>
    <t>경진예술촌</t>
    <phoneticPr fontId="18" type="noConversion"/>
  </si>
  <si>
    <t>예천불교총연합회, 예천기독교 총연합회</t>
    <phoneticPr fontId="18" type="noConversion"/>
  </si>
  <si>
    <t>신풍미술관</t>
    <phoneticPr fontId="18" type="noConversion"/>
  </si>
  <si>
    <t>약포정택기념사업회</t>
    <phoneticPr fontId="18" type="noConversion"/>
  </si>
  <si>
    <t>예천낭독연구회</t>
    <phoneticPr fontId="18" type="noConversion"/>
  </si>
  <si>
    <t>공연제자 엑터스토리</t>
    <phoneticPr fontId="18" type="noConversion"/>
  </si>
  <si>
    <t>만권당작은도서관 외 6개소</t>
    <phoneticPr fontId="18" type="noConversion"/>
  </si>
  <si>
    <t>서원연합회</t>
    <phoneticPr fontId="18" type="noConversion"/>
  </si>
  <si>
    <t>예천향교</t>
    <phoneticPr fontId="18" type="noConversion"/>
  </si>
  <si>
    <t>(사)한국예총예천지회</t>
    <phoneticPr fontId="18" type="noConversion"/>
  </si>
  <si>
    <t>예천통명농요,예천공처농요</t>
    <phoneticPr fontId="20" type="noConversion"/>
  </si>
  <si>
    <t>궁시장 권영학</t>
    <phoneticPr fontId="20" type="noConversion"/>
  </si>
  <si>
    <t>예천공처농요</t>
    <phoneticPr fontId="20" type="noConversion"/>
  </si>
  <si>
    <t>경북문화관광공사</t>
    <phoneticPr fontId="18" type="noConversion"/>
  </si>
  <si>
    <t>초정서예연구원</t>
    <phoneticPr fontId="18" type="noConversion"/>
  </si>
  <si>
    <t>대한불교조계종 용문사</t>
    <phoneticPr fontId="18" type="noConversion"/>
  </si>
  <si>
    <t>금당실전통마을보존회</t>
    <phoneticPr fontId="18" type="noConversion"/>
  </si>
  <si>
    <t>○예천세계활축제 개최 지원</t>
    <phoneticPr fontId="18" type="noConversion"/>
  </si>
  <si>
    <t>예천세계활축제추진위원회</t>
    <phoneticPr fontId="18" type="noConversion"/>
  </si>
  <si>
    <t>예천군지속가능발전협의회</t>
    <phoneticPr fontId="18" type="noConversion"/>
  </si>
  <si>
    <t>(사)환경실천연합 예천지회</t>
    <phoneticPr fontId="18" type="noConversion"/>
  </si>
  <si>
    <t>청복1,2리 주민지원협의체</t>
    <phoneticPr fontId="18" type="noConversion"/>
  </si>
  <si>
    <t>예천 농업발전을 위한 워크숍 개최</t>
  </si>
  <si>
    <t>(사)한국농업경영인예천군연합회</t>
  </si>
  <si>
    <t>농업경영인 군연합회 육성 지원</t>
  </si>
  <si>
    <t>예천군 농업경영인 역량강화</t>
  </si>
  <si>
    <t>농업경영인 도대회 참가 지원</t>
    <phoneticPr fontId="18" type="noConversion"/>
  </si>
  <si>
    <t>농업경영인 시군 교류행사 참가 지원</t>
    <phoneticPr fontId="18" type="noConversion"/>
  </si>
  <si>
    <t>여성농업인 역량강화 지원</t>
  </si>
  <si>
    <t>(사)한국여성농업인예천군연합회</t>
  </si>
  <si>
    <t>한여농 쌀소비 촉진 및 도농상생교류 지원</t>
  </si>
  <si>
    <t>한여농 전국대회 참가 지원</t>
    <phoneticPr fontId="18" type="noConversion"/>
  </si>
  <si>
    <t>경상북도 농민회연맹 전진대회 참가 지원</t>
  </si>
  <si>
    <t>전국농민회총연맹 예천군농민회</t>
  </si>
  <si>
    <t>농민회 농촌봉사활동 및 도농교류 지원</t>
  </si>
  <si>
    <t>예천군 농업경영인 직거래장터 운영 지원</t>
  </si>
  <si>
    <t>한여농 핵심리더 역량강화 워크숍</t>
  </si>
  <si>
    <t>농산물축제 개최 지원</t>
    <phoneticPr fontId="18" type="noConversion"/>
  </si>
  <si>
    <t>예천농산물축제추진위원회</t>
    <phoneticPr fontId="18" type="noConversion"/>
  </si>
  <si>
    <t>농산물 해외수출 홍보 지원</t>
    <phoneticPr fontId="18" type="noConversion"/>
  </si>
  <si>
    <t>㈜영남일보, 경북매일신문, ㈜희창물산</t>
    <phoneticPr fontId="18" type="noConversion"/>
  </si>
  <si>
    <t>수출단지 지게차 구입 지원</t>
    <phoneticPr fontId="18" type="noConversion"/>
  </si>
  <si>
    <t>예참단호박작목반
(대표 김우진)</t>
    <phoneticPr fontId="18" type="noConversion"/>
  </si>
  <si>
    <t>대도시 농특산물 판매장 시설개선 지원</t>
    <phoneticPr fontId="18" type="noConversion"/>
  </si>
  <si>
    <t>농업회사법인 주식회사 예천농축산물홍보판매단(대표 유하원)</t>
    <phoneticPr fontId="18" type="noConversion"/>
  </si>
  <si>
    <t>농산물출하농가 물류비 지원</t>
  </si>
  <si>
    <t>농협경제지주 예천군연합사업단</t>
  </si>
  <si>
    <t>농산물출하농가 선별비 지원</t>
  </si>
  <si>
    <t>농산물출하농가 포장재 지원</t>
  </si>
  <si>
    <t>우수농특산물 포장재 개선 지원(읍면)</t>
    <phoneticPr fontId="18" type="noConversion"/>
  </si>
  <si>
    <t>마음담아농산(대표 김채윤) 외 51</t>
    <phoneticPr fontId="18" type="noConversion"/>
  </si>
  <si>
    <t>다목적 농가형 저온저장고 설치</t>
    <phoneticPr fontId="18" type="noConversion"/>
  </si>
  <si>
    <t>감천면 수한길 109-91 박우락</t>
    <phoneticPr fontId="18" type="noConversion"/>
  </si>
  <si>
    <t>저품위사과 유지저장</t>
    <phoneticPr fontId="18" type="noConversion"/>
  </si>
  <si>
    <t>대구경북능금농협 예천경제사업장</t>
    <phoneticPr fontId="18" type="noConversion"/>
  </si>
  <si>
    <t>생력 및 고품질 과수자재 지원</t>
    <phoneticPr fontId="18" type="noConversion"/>
  </si>
  <si>
    <t>예천농협자재센터 외 3개소</t>
    <phoneticPr fontId="18" type="noConversion"/>
  </si>
  <si>
    <t>자두재배농가 경쟁력 제고</t>
    <phoneticPr fontId="18" type="noConversion"/>
  </si>
  <si>
    <t>은풍면 부용봉길 224 이재성 외 11명</t>
    <phoneticPr fontId="18" type="noConversion"/>
  </si>
  <si>
    <t>FTA 대응 특화작목 경쟁력 제고</t>
    <phoneticPr fontId="18" type="noConversion"/>
  </si>
  <si>
    <t>감천면 미석1길 78 신진수 외 16명</t>
    <phoneticPr fontId="18" type="noConversion"/>
  </si>
  <si>
    <t>과수전용 방제기 지원(SS기)</t>
    <phoneticPr fontId="18" type="noConversion"/>
  </si>
  <si>
    <t>효자면 보리밭길 13 박재성 외 19명</t>
    <phoneticPr fontId="18" type="noConversion"/>
  </si>
  <si>
    <t>승용예취기 및 다목적 리프트기 지원</t>
    <phoneticPr fontId="18" type="noConversion"/>
  </si>
  <si>
    <t>용문면 금당실길 65 주용하 외 19명</t>
    <phoneticPr fontId="18" type="noConversion"/>
  </si>
  <si>
    <t>과수용 전동가위 지원</t>
    <phoneticPr fontId="18" type="noConversion"/>
  </si>
  <si>
    <t>예천읍 동읍내길 6-3 김명상 외 96명</t>
    <phoneticPr fontId="18" type="noConversion"/>
  </si>
  <si>
    <t>친환경 사과적화제 지원</t>
    <phoneticPr fontId="18" type="noConversion"/>
  </si>
  <si>
    <t>효자면 은풍로 714 이수백 외 51명</t>
    <phoneticPr fontId="18" type="noConversion"/>
  </si>
  <si>
    <t>과실 장기저장제 지원</t>
    <phoneticPr fontId="18" type="noConversion"/>
  </si>
  <si>
    <t>효자면 텃골길 106 강구정 외 127명
예천군농산물산지유통센터 외1개소</t>
    <phoneticPr fontId="18" type="noConversion"/>
  </si>
  <si>
    <t>채종포 종자단지(벼, 보리) 톤백 포장재 지원</t>
  </si>
  <si>
    <t xml:space="preserve"> 벼 채종포 한어단지외 6개단지</t>
  </si>
  <si>
    <t>벼 재배농가 상토 지원사업</t>
    <phoneticPr fontId="18" type="noConversion"/>
  </si>
  <si>
    <t>농업인</t>
    <phoneticPr fontId="18" type="noConversion"/>
  </si>
  <si>
    <t>공공비축미곡 매입용 포장재 지원</t>
    <phoneticPr fontId="18" type="noConversion"/>
  </si>
  <si>
    <t>농협중앙회 예천군지부</t>
    <phoneticPr fontId="18" type="noConversion"/>
  </si>
  <si>
    <t>공공비축미곡 산물벼 건조료 지원</t>
    <phoneticPr fontId="18" type="noConversion"/>
  </si>
  <si>
    <t>예천군농협쌀조합공동사업법인 외 2</t>
    <phoneticPr fontId="18" type="noConversion"/>
  </si>
  <si>
    <t>수확기 산물벼 건조료 지원</t>
    <phoneticPr fontId="18" type="noConversion"/>
  </si>
  <si>
    <t>윤희문 외 29인</t>
    <phoneticPr fontId="18" type="noConversion"/>
  </si>
  <si>
    <t>정용희 외 4명</t>
    <phoneticPr fontId="18" type="noConversion"/>
  </si>
  <si>
    <t>오병인 외 7명</t>
    <phoneticPr fontId="18" type="noConversion"/>
  </si>
  <si>
    <t>최창후 외 3명</t>
    <phoneticPr fontId="18" type="noConversion"/>
  </si>
  <si>
    <t>용궁면 월오길 90 안종상 외 202</t>
  </si>
  <si>
    <t>용궁면 대은길 41-1 윤창락 외 52</t>
  </si>
  <si>
    <t>예천읍 왕신길 266-6 전재홍 외 43</t>
  </si>
  <si>
    <t>예천읍 왕신길 260 이남규 외 83</t>
  </si>
  <si>
    <t>예천읍 용정길 29 김화일 외 89</t>
  </si>
  <si>
    <t>호명면 신촌길 19 임병식</t>
  </si>
  <si>
    <t>예천읍 양촌길 5-3 권세운 외 503</t>
  </si>
  <si>
    <t>감천면 유동길 16-16 하재웅 외 80</t>
  </si>
  <si>
    <t>예천읍 시장로 76 이영자 외 94</t>
  </si>
  <si>
    <t>용문면 금당실길 김원덕 외 5</t>
  </si>
  <si>
    <t>예천군양잠농업협동조합</t>
  </si>
  <si>
    <t>영남엽연초생산협동조합</t>
  </si>
  <si>
    <t>예천군친환경농업인연합회(대표:이현부)</t>
  </si>
  <si>
    <t>영)연자방아친환경쌀(대표:정원학)</t>
  </si>
  <si>
    <t>해당없음</t>
  </si>
  <si>
    <t>예천읍 용상리 박용제 외 20명</t>
  </si>
  <si>
    <t>예천읍 상동리 권만수 외 28명</t>
  </si>
  <si>
    <t>예천읍 석장리 이재홍 외 19명</t>
  </si>
  <si>
    <t>예천군 용궁면 회룡길 197 회룡포농촌체험마을 박재선</t>
  </si>
  <si>
    <t>도소섭 외 34명</t>
    <phoneticPr fontId="18" type="noConversion"/>
  </si>
  <si>
    <t>예천축산업협동조합장</t>
    <phoneticPr fontId="18" type="noConversion"/>
  </si>
  <si>
    <t>한우협회예천군지부</t>
    <phoneticPr fontId="18" type="noConversion"/>
  </si>
  <si>
    <t>김진국 외 21명</t>
    <phoneticPr fontId="18" type="noConversion"/>
  </si>
  <si>
    <t>양봉협회 영농조합법인 대표 엄승일</t>
    <phoneticPr fontId="18" type="noConversion"/>
  </si>
  <si>
    <t>예천군염소협회</t>
    <phoneticPr fontId="18" type="noConversion"/>
  </si>
  <si>
    <t>축산농가(한우)</t>
    <phoneticPr fontId="18" type="noConversion"/>
  </si>
  <si>
    <t>축산농가</t>
    <phoneticPr fontId="18" type="noConversion"/>
  </si>
  <si>
    <t>축산물 소비촉진행사 
추진위원장</t>
    <phoneticPr fontId="18" type="noConversion"/>
  </si>
  <si>
    <t>젖소농가</t>
    <phoneticPr fontId="18" type="noConversion"/>
  </si>
  <si>
    <t xml:space="preserve">수리계 수리시설 유지관리 </t>
    <phoneticPr fontId="18" type="noConversion"/>
  </si>
  <si>
    <t>상동양수장 외 75개 수리계</t>
    <phoneticPr fontId="18" type="noConversion"/>
  </si>
  <si>
    <t>택시운행정보관리시스템 
일체형 단말기 교체</t>
    <phoneticPr fontId="18" type="noConversion"/>
  </si>
  <si>
    <t>개인택시 예천군지부 외 
법인택시 3개업체</t>
    <phoneticPr fontId="18" type="noConversion"/>
  </si>
  <si>
    <t>교통안전지도 참여단체 용품 구입비 지원</t>
    <phoneticPr fontId="18" type="noConversion"/>
  </si>
  <si>
    <t>녹색어머니회 예천군지회</t>
    <phoneticPr fontId="18" type="noConversion"/>
  </si>
  <si>
    <t>모범운전자회 예천군지회</t>
    <phoneticPr fontId="18" type="noConversion"/>
  </si>
  <si>
    <t>교통안전교육사업 예방활동지원</t>
    <phoneticPr fontId="18" type="noConversion"/>
  </si>
  <si>
    <t>교통사고 예방을 위한 안전용품 구입지원</t>
    <phoneticPr fontId="18" type="noConversion"/>
  </si>
  <si>
    <t>예천군경찰발전위원회</t>
    <phoneticPr fontId="18" type="noConversion"/>
  </si>
  <si>
    <t>농촌빈집정비사업(슬레이트)</t>
    <phoneticPr fontId="18" type="noConversion"/>
  </si>
  <si>
    <t>신근섭 외 28명</t>
    <phoneticPr fontId="18" type="noConversion"/>
  </si>
  <si>
    <t>농촌빈집정비사업(일반지붕)</t>
    <phoneticPr fontId="18" type="noConversion"/>
  </si>
  <si>
    <t>김종섭 외 123명</t>
    <phoneticPr fontId="18" type="noConversion"/>
  </si>
  <si>
    <t>공동주택관리 지원사업</t>
    <phoneticPr fontId="18" type="noConversion"/>
  </si>
  <si>
    <t>삼우목련
아파트</t>
    <phoneticPr fontId="18" type="noConversion"/>
  </si>
  <si>
    <t>대영연립
주택</t>
    <phoneticPr fontId="18" type="noConversion"/>
  </si>
  <si>
    <t>아마추어무선연맹 재난안전활동 사업 지원</t>
    <phoneticPr fontId="18" type="noConversion"/>
  </si>
  <si>
    <t>아마추어무선연맹 재난통신지원 예천지구단</t>
    <phoneticPr fontId="18" type="noConversion"/>
  </si>
  <si>
    <t>안전골든벨 어린이 퀴즈대회 개최 지원</t>
  </si>
  <si>
    <t>경북일보</t>
    <phoneticPr fontId="18" type="noConversion"/>
  </si>
  <si>
    <t>의용소방대 화재 및 재난 예방활동 지원</t>
    <phoneticPr fontId="18" type="noConversion"/>
  </si>
  <si>
    <t>예천군 의용소방대연합회</t>
    <phoneticPr fontId="18" type="noConversion"/>
  </si>
  <si>
    <t>한천 보트장 운영 지원</t>
    <phoneticPr fontId="18" type="noConversion"/>
  </si>
  <si>
    <t>예천군 해병대전우회</t>
    <phoneticPr fontId="18" type="noConversion"/>
  </si>
  <si>
    <t xml:space="preserve">인명구조대 훈련 및 교통질서 등 재난안전 활동 </t>
    <phoneticPr fontId="18" type="noConversion"/>
  </si>
  <si>
    <t>건강축제    추진위원회</t>
    <phoneticPr fontId="18" type="noConversion"/>
  </si>
  <si>
    <t>농촌지도자 읍면단위 특화작목반 육성 교육</t>
    <phoneticPr fontId="18" type="noConversion"/>
  </si>
  <si>
    <t>농촌지도자예천군연합회</t>
    <phoneticPr fontId="18" type="noConversion"/>
  </si>
  <si>
    <t>농촌지도자회 역량강화 한마음대회</t>
    <phoneticPr fontId="18" type="noConversion"/>
  </si>
  <si>
    <t>향토수공품연구회 과제교육</t>
    <phoneticPr fontId="18" type="noConversion"/>
  </si>
  <si>
    <t>예천수공품연구회</t>
    <phoneticPr fontId="18" type="noConversion"/>
  </si>
  <si>
    <t>농산물축제 전시체험전 지원</t>
    <phoneticPr fontId="18" type="noConversion"/>
  </si>
  <si>
    <t>생활개선회</t>
    <phoneticPr fontId="18" type="noConversion"/>
  </si>
  <si>
    <t>생활개선회 과제교육</t>
    <phoneticPr fontId="18" type="noConversion"/>
  </si>
  <si>
    <t>농업 CEO 양성교육(한국벤처농업대학) 경비 지원</t>
  </si>
  <si>
    <t>권영기 외 4명</t>
    <phoneticPr fontId="18" type="noConversion"/>
  </si>
  <si>
    <t>정보화농업인 생산물 포장재 지원</t>
    <phoneticPr fontId="18" type="noConversion"/>
  </si>
  <si>
    <t>조병열 외 2명</t>
    <phoneticPr fontId="18" type="noConversion"/>
  </si>
  <si>
    <t>최고품질 조생종쌀 생산단지 육성</t>
    <phoneticPr fontId="18" type="noConversion"/>
  </si>
  <si>
    <t>권오귀 외 3개소</t>
    <phoneticPr fontId="18" type="noConversion"/>
  </si>
  <si>
    <t>무인헬기 이용 공동방제 지원</t>
    <phoneticPr fontId="18" type="noConversion"/>
  </si>
  <si>
    <t>예천, 남예천농협</t>
    <phoneticPr fontId="18" type="noConversion"/>
  </si>
  <si>
    <t>기능성 쌀 생산 실증시범</t>
    <phoneticPr fontId="18" type="noConversion"/>
  </si>
  <si>
    <t>김규원</t>
    <phoneticPr fontId="18" type="noConversion"/>
  </si>
  <si>
    <t>신육성 우량 종자(종묘) 증식</t>
    <phoneticPr fontId="18" type="noConversion"/>
  </si>
  <si>
    <t>황용상 외 2개소</t>
    <phoneticPr fontId="18" type="noConversion"/>
  </si>
  <si>
    <t>시설과채류 생산농가 수정벌 보급</t>
    <phoneticPr fontId="18" type="noConversion"/>
  </si>
  <si>
    <t>이영배</t>
    <phoneticPr fontId="18" type="noConversion"/>
  </si>
  <si>
    <t>농가소득향상 기술도입 시범</t>
    <phoneticPr fontId="18" type="noConversion"/>
  </si>
  <si>
    <t>지미옥</t>
    <phoneticPr fontId="18" type="noConversion"/>
  </si>
  <si>
    <t>시설채소 원격 환경제어 스마트팜 보급 시범</t>
    <phoneticPr fontId="18" type="noConversion"/>
  </si>
  <si>
    <t>우송찬</t>
    <phoneticPr fontId="18" type="noConversion"/>
  </si>
  <si>
    <t>도시생활농업 기술지원 사업(생활원예 우리꽃, 국화연구회)</t>
    <phoneticPr fontId="18" type="noConversion"/>
  </si>
  <si>
    <t>권택기, 김종순</t>
    <phoneticPr fontId="18" type="noConversion"/>
  </si>
  <si>
    <t>과수 고온 및 폭염피해 경감 상품과율 향상 시범</t>
    <phoneticPr fontId="18" type="noConversion"/>
  </si>
  <si>
    <t>정우영</t>
    <phoneticPr fontId="18" type="noConversion"/>
  </si>
  <si>
    <t>FTA 대응 수출단지육성 사업</t>
    <phoneticPr fontId="18" type="noConversion"/>
  </si>
  <si>
    <t>예천군농산물산지유통센터(대표 이달호)</t>
    <phoneticPr fontId="18" type="noConversion"/>
  </si>
  <si>
    <t>예천사과 경쟁력향상 우량과원 육성 시범</t>
    <phoneticPr fontId="18" type="noConversion"/>
  </si>
  <si>
    <t>이정인 외 6명</t>
    <phoneticPr fontId="18" type="noConversion"/>
  </si>
  <si>
    <t>핵과류 명품과실 생산 선도농가 육성 시범</t>
    <phoneticPr fontId="18" type="noConversion"/>
  </si>
  <si>
    <t>조원호</t>
    <phoneticPr fontId="18" type="noConversion"/>
  </si>
  <si>
    <t>과수 결실향상을 위한 유인자재 공급사업</t>
    <phoneticPr fontId="18" type="noConversion"/>
  </si>
  <si>
    <t>과수재배농가 25호
(대표 남용환)</t>
    <phoneticPr fontId="18" type="noConversion"/>
  </si>
  <si>
    <t>복숭아 생력형 전동 적뢰·적화기 보급 시범</t>
    <phoneticPr fontId="18" type="noConversion"/>
  </si>
  <si>
    <t>예천군복숭아연합회
(대표 변우성)</t>
    <phoneticPr fontId="18" type="noConversion"/>
  </si>
  <si>
    <t>특용작물(생강, 약초 등) 기상재해경감 실증시범</t>
  </si>
  <si>
    <t>김주연 외 3명</t>
    <phoneticPr fontId="18" type="noConversion"/>
  </si>
  <si>
    <t xml:space="preserve">양봉농가 프로폴리스등 소득화기술보급 </t>
  </si>
  <si>
    <t xml:space="preserve">예천양봉협회영농법인(대표 엄승일)
</t>
  </si>
  <si>
    <t xml:space="preserve">항생제대체 친환경축산봉독활용 시범 </t>
  </si>
  <si>
    <t>2개소(예천한우협회,예천한돈협회)</t>
  </si>
  <si>
    <t>학교양궁 육성 지원</t>
    <phoneticPr fontId="18" type="noConversion"/>
  </si>
  <si>
    <t>경상북도양궁협회</t>
    <phoneticPr fontId="18" type="noConversion"/>
  </si>
  <si>
    <t>양궁 우수선수 육성 지원</t>
    <phoneticPr fontId="18" type="noConversion"/>
  </si>
  <si>
    <t>양궁대회 및 전지훈련 유치활동 지원</t>
    <phoneticPr fontId="18" type="noConversion"/>
  </si>
  <si>
    <t>해외 스포츠마케팅 추진(양궁)</t>
    <phoneticPr fontId="18" type="noConversion"/>
  </si>
  <si>
    <t>경북양궁협회 운영비 지원</t>
    <phoneticPr fontId="18" type="noConversion"/>
  </si>
  <si>
    <t>양궁대회 개최 지원</t>
    <phoneticPr fontId="18" type="noConversion"/>
  </si>
  <si>
    <t>우수선수 육성 지도자 지원</t>
    <phoneticPr fontId="18" type="noConversion"/>
  </si>
  <si>
    <t>예천군체육회</t>
    <phoneticPr fontId="18" type="noConversion"/>
  </si>
  <si>
    <t>우수선수 및 교기육성 지원</t>
    <phoneticPr fontId="18" type="noConversion"/>
  </si>
  <si>
    <t>도민체전 출전비 지원</t>
    <phoneticPr fontId="18" type="noConversion"/>
  </si>
  <si>
    <t>도민체전 대비 우수선수 육성 지원</t>
    <phoneticPr fontId="18" type="noConversion"/>
  </si>
  <si>
    <t>생활체육 관련 각종회의 참가 지원</t>
    <phoneticPr fontId="18" type="noConversion"/>
  </si>
  <si>
    <t>예천군체육회</t>
  </si>
  <si>
    <t>장애인 휠체어마라톤대회 참가 지원</t>
    <phoneticPr fontId="18" type="noConversion"/>
  </si>
  <si>
    <t>경북지체장애인협회 
예천군지회</t>
    <phoneticPr fontId="18" type="noConversion"/>
  </si>
  <si>
    <t>각종 그라운드골프대회 참가 지원</t>
    <phoneticPr fontId="18" type="noConversion"/>
  </si>
  <si>
    <t>예천파크골프 활성화 사업 지원</t>
    <phoneticPr fontId="18" type="noConversion"/>
  </si>
  <si>
    <t>생활체육 게이트볼대회 참가 지원</t>
    <phoneticPr fontId="18" type="noConversion"/>
  </si>
  <si>
    <t>지자체 간 생활체육 교류전 지원</t>
    <phoneticPr fontId="18" type="noConversion"/>
  </si>
  <si>
    <t>도지사기 종목별 생활체육대회 출전비 지원(18종목)</t>
    <phoneticPr fontId="18" type="noConversion"/>
  </si>
  <si>
    <t>도 장애인 체육대회 참가 지원</t>
    <phoneticPr fontId="18" type="noConversion"/>
  </si>
  <si>
    <t>경북 어르신 생활체육대회 참가 지원(10종목)</t>
    <phoneticPr fontId="18" type="noConversion"/>
  </si>
  <si>
    <t>도 종합 생활체육대축전 참가 지원</t>
    <phoneticPr fontId="18" type="noConversion"/>
  </si>
  <si>
    <t>축구 경북리그 참가 지원</t>
    <phoneticPr fontId="18" type="noConversion"/>
  </si>
  <si>
    <t>예천군축구협회</t>
  </si>
  <si>
    <t>궁도교실 운영 지원</t>
    <phoneticPr fontId="18" type="noConversion"/>
  </si>
  <si>
    <t>예천군궁도협회</t>
  </si>
  <si>
    <t>궁도대회(전국 및 도 단위) 출전 지원</t>
    <phoneticPr fontId="18" type="noConversion"/>
  </si>
  <si>
    <t>육상 우수선수 지원</t>
    <phoneticPr fontId="18" type="noConversion"/>
  </si>
  <si>
    <t>예천군육상경기연맹</t>
  </si>
  <si>
    <t>경북 소년체전 육상대회 개최 지원</t>
    <phoneticPr fontId="18" type="noConversion"/>
  </si>
  <si>
    <t>경상북도육상연맹</t>
  </si>
  <si>
    <t>실업대항 육상대회 개최 지원</t>
    <phoneticPr fontId="18" type="noConversion"/>
  </si>
  <si>
    <t>한국실업육상연맹</t>
  </si>
  <si>
    <t>대학대항 육상대회 개최 지원</t>
    <phoneticPr fontId="18" type="noConversion"/>
  </si>
  <si>
    <t>한국대학육상연맹</t>
  </si>
  <si>
    <t>도 교육감배 초·중 구간마라톤대회 개최경비 지원</t>
    <phoneticPr fontId="18" type="noConversion"/>
  </si>
  <si>
    <t>각종 육상대회 운영 및 전지훈련 유치 활동비</t>
    <phoneticPr fontId="18" type="noConversion"/>
  </si>
  <si>
    <t>예천군육상연맹</t>
  </si>
  <si>
    <t>전국 지체장애인 체육대회 참가 지원</t>
    <phoneticPr fontId="18" type="noConversion"/>
  </si>
  <si>
    <t>읍면 체육대회 개최 지원</t>
    <phoneticPr fontId="18" type="noConversion"/>
  </si>
  <si>
    <t>읍면체육회</t>
  </si>
  <si>
    <t>전국 및 도 단위 파크골프대회 참가 지원</t>
    <phoneticPr fontId="18" type="noConversion"/>
  </si>
  <si>
    <t>북부지역 시군(8개지역) 파크골프대회 개최 지원</t>
    <phoneticPr fontId="18" type="noConversion"/>
  </si>
  <si>
    <t>자전거연맹 전국대회 출전 지원</t>
    <phoneticPr fontId="18" type="noConversion"/>
  </si>
  <si>
    <t>예천군자전거연맹</t>
  </si>
  <si>
    <t>한국중고육상연맹 활성화 사업 지원</t>
    <phoneticPr fontId="18" type="noConversion"/>
  </si>
  <si>
    <t>한국중고육상연맹</t>
  </si>
  <si>
    <t>추계 전국대학육상 경기대회 개최 지원</t>
    <phoneticPr fontId="18" type="noConversion"/>
  </si>
  <si>
    <t>경북 종별육상선수권대회 개최 지원</t>
    <phoneticPr fontId="18" type="noConversion"/>
  </si>
  <si>
    <t>체육회 운영비 지원</t>
    <phoneticPr fontId="18" type="noConversion"/>
  </si>
  <si>
    <t>체육회 사무국장 인건비</t>
    <phoneticPr fontId="18" type="noConversion"/>
  </si>
  <si>
    <t>체육회 사무국장 퇴직금</t>
    <phoneticPr fontId="18" type="noConversion"/>
  </si>
  <si>
    <t>체육회 차장 인건비</t>
    <phoneticPr fontId="18" type="noConversion"/>
  </si>
  <si>
    <t>체육회 차장 퇴직금</t>
    <phoneticPr fontId="18" type="noConversion"/>
  </si>
  <si>
    <t>체육회 간사 인건비</t>
    <phoneticPr fontId="18" type="noConversion"/>
  </si>
  <si>
    <t>체육회 간사 퇴직금</t>
    <phoneticPr fontId="18" type="noConversion"/>
  </si>
  <si>
    <t>4대보험</t>
    <phoneticPr fontId="18" type="noConversion"/>
  </si>
  <si>
    <t>생활체육지도자 피복비 지원</t>
    <phoneticPr fontId="18" type="noConversion"/>
  </si>
  <si>
    <t>예천군수배 골프대회 개최 지원</t>
    <phoneticPr fontId="18" type="noConversion"/>
  </si>
  <si>
    <t>예천군골프협회</t>
  </si>
  <si>
    <t>예천군수배 배드민턴대회 개최 지원</t>
    <phoneticPr fontId="18" type="noConversion"/>
  </si>
  <si>
    <t>예천군배드민턴협회</t>
  </si>
  <si>
    <t>예천군수기 게이트볼대회 개최 지원</t>
    <phoneticPr fontId="18" type="noConversion"/>
  </si>
  <si>
    <t>예천군수배 경북 북부권 생활체육 야구대회 개최 지원</t>
    <phoneticPr fontId="18" type="noConversion"/>
  </si>
  <si>
    <t>예천군야구소프트볼협회</t>
  </si>
  <si>
    <t>예천군수기 테니스대회 개최 지원</t>
    <phoneticPr fontId="18" type="noConversion"/>
  </si>
  <si>
    <t>예천군테니스협회</t>
  </si>
  <si>
    <t>예천군수배 배구대회 개최 지원</t>
    <phoneticPr fontId="18" type="noConversion"/>
  </si>
  <si>
    <t>예천군배구협회</t>
  </si>
  <si>
    <t>예천군수배 축구대회 개최 지원</t>
    <phoneticPr fontId="18" type="noConversion"/>
  </si>
  <si>
    <t>예천군수배 탁구대회 개최 지원</t>
    <phoneticPr fontId="18" type="noConversion"/>
  </si>
  <si>
    <t>예천군탁구협회</t>
  </si>
  <si>
    <t>예천군수배 프리테니스대회 개최 지원</t>
    <phoneticPr fontId="18" type="noConversion"/>
  </si>
  <si>
    <t>예천군프리테니스협회</t>
  </si>
  <si>
    <t>청소년 클럽대항 생활체육대회 개최 지원</t>
    <phoneticPr fontId="18" type="noConversion"/>
  </si>
  <si>
    <t>군민 건강걷기대회 행사 개최 지원</t>
    <phoneticPr fontId="18" type="noConversion"/>
  </si>
  <si>
    <t>㈜예천신문사</t>
  </si>
  <si>
    <t>읍면 순회 생활체육 게이트볼대회 개최 지원</t>
    <phoneticPr fontId="18" type="noConversion"/>
  </si>
  <si>
    <t>도 단위 궁도대회 개최 지원</t>
    <phoneticPr fontId="18" type="noConversion"/>
  </si>
  <si>
    <t>예천군수배 국학기공대회 개최 지원</t>
    <phoneticPr fontId="18" type="noConversion"/>
  </si>
  <si>
    <t>예천군국학기공협회</t>
  </si>
  <si>
    <t>생활체육 사회인 야구리그전 개최 지원</t>
    <phoneticPr fontId="18" type="noConversion"/>
  </si>
  <si>
    <t>예천군수배 파크골프대회 개최 지원</t>
    <phoneticPr fontId="18" type="noConversion"/>
  </si>
  <si>
    <t>예천군수배 바둑대회 개최 지원</t>
    <phoneticPr fontId="18" type="noConversion"/>
  </si>
  <si>
    <t>예천군바둑협회</t>
  </si>
  <si>
    <t>귀농인 영농기반 지원</t>
    <phoneticPr fontId="18" type="noConversion"/>
  </si>
  <si>
    <t>귀농인 빈집수리비 지원</t>
    <phoneticPr fontId="18" type="noConversion"/>
  </si>
  <si>
    <t>농업6차산업 활성화 대책지원</t>
    <phoneticPr fontId="18" type="noConversion"/>
  </si>
  <si>
    <t>청년창업형 후계자 지원사업</t>
    <phoneticPr fontId="18" type="noConversion"/>
  </si>
  <si>
    <t>원예특작농가 농자재 지원</t>
    <phoneticPr fontId="18" type="noConversion"/>
  </si>
  <si>
    <t>양파 재배농가 소득증대 지원</t>
    <phoneticPr fontId="18" type="noConversion"/>
  </si>
  <si>
    <t>원예작물 비가림시설 지원</t>
    <phoneticPr fontId="18" type="noConversion"/>
  </si>
  <si>
    <t>시설원예 노후하우스 기자재 지원</t>
    <phoneticPr fontId="18" type="noConversion"/>
  </si>
  <si>
    <t>원예특용작물 점적관수시설 지원</t>
    <phoneticPr fontId="18" type="noConversion"/>
  </si>
  <si>
    <t>참외 재배농가 농산물선별기 지원</t>
    <phoneticPr fontId="18" type="noConversion"/>
  </si>
  <si>
    <t>원예특용작물 토양개량제 및 소독제 지원</t>
    <phoneticPr fontId="18" type="noConversion"/>
  </si>
  <si>
    <t>수박 재배농가 관수시설 및 농자재 지원</t>
    <phoneticPr fontId="18" type="noConversion"/>
  </si>
  <si>
    <t>소형 이동식 저온저장고 지원</t>
    <phoneticPr fontId="18" type="noConversion"/>
  </si>
  <si>
    <t>원예분야 오토팜·스마트팜 지원</t>
    <phoneticPr fontId="18" type="noConversion"/>
  </si>
  <si>
    <t>기능성 우량잠종대 지원</t>
    <phoneticPr fontId="18" type="noConversion"/>
  </si>
  <si>
    <t>엽연초 생산농가 기자재 지원</t>
    <phoneticPr fontId="18" type="noConversion"/>
  </si>
  <si>
    <t>친환경 쌀 포장재 지원</t>
    <phoneticPr fontId="18" type="noConversion"/>
  </si>
  <si>
    <t>친환경 쌀 고품질 유통시설 개선</t>
    <phoneticPr fontId="18" type="noConversion"/>
  </si>
  <si>
    <t>친환경 밭인증농가 농자재 지원</t>
    <phoneticPr fontId="18" type="noConversion"/>
  </si>
  <si>
    <t>친환경 인증단지(우렁이농법) 지원</t>
    <phoneticPr fontId="18" type="noConversion"/>
  </si>
  <si>
    <t>친환경 실천단지(우렁이농법) 지원</t>
    <phoneticPr fontId="18" type="noConversion"/>
  </si>
  <si>
    <t>곡물건조기 지원(대형)</t>
    <phoneticPr fontId="18" type="noConversion"/>
  </si>
  <si>
    <t>농촌체험 휴양마을 기반구축 지원</t>
    <phoneticPr fontId="18" type="noConversion"/>
  </si>
  <si>
    <t>임산물 소득지원</t>
    <phoneticPr fontId="18" type="noConversion"/>
  </si>
  <si>
    <t>한우 등록우 인공수정료 지원</t>
    <phoneticPr fontId="18" type="noConversion"/>
  </si>
  <si>
    <t>예천참우 등록 지원</t>
    <phoneticPr fontId="18" type="noConversion"/>
  </si>
  <si>
    <t>한우협회 번식능력 개선제 지원</t>
    <phoneticPr fontId="18" type="noConversion"/>
  </si>
  <si>
    <t>양돈협회 돼지 사육환경 개선제 지원</t>
    <phoneticPr fontId="18" type="noConversion"/>
  </si>
  <si>
    <t>양봉협회 탈봉기 지원</t>
    <phoneticPr fontId="18" type="noConversion"/>
  </si>
  <si>
    <t>염소협회 생산능력 개선제 지원</t>
    <phoneticPr fontId="18" type="noConversion"/>
  </si>
  <si>
    <t>곤포 사일리지 제조 비닐랩 지원</t>
    <phoneticPr fontId="18" type="noConversion"/>
  </si>
  <si>
    <t>한우 기생충 구제사업</t>
    <phoneticPr fontId="18" type="noConversion"/>
  </si>
  <si>
    <t>예천참우 판매촉진사업 지원</t>
    <phoneticPr fontId="18" type="noConversion"/>
  </si>
  <si>
    <t>낙농가 유질개선제 지원</t>
    <phoneticPr fontId="18" type="noConversion"/>
  </si>
  <si>
    <t>퇴비사 지원</t>
    <phoneticPr fontId="18" type="noConversion"/>
  </si>
  <si>
    <t>축산분뇨 처리용 톱밥 지원</t>
    <phoneticPr fontId="18" type="noConversion"/>
  </si>
  <si>
    <t>시도민과 함께하는 신도청기행</t>
  </si>
  <si>
    <t>(사)대경문화연구원</t>
  </si>
  <si>
    <t>신도청지역 상생발전포럼</t>
  </si>
  <si>
    <t>안동상공회의소</t>
  </si>
  <si>
    <t>(단위 : 천원)</t>
    <phoneticPr fontId="18" type="noConversion"/>
  </si>
  <si>
    <t>건강백세 어르신 축제</t>
    <phoneticPr fontId="18" type="noConversion"/>
  </si>
  <si>
    <t>해당없음</t>
    <phoneticPr fontId="18" type="noConversion"/>
  </si>
  <si>
    <t>예천 전통시장 UCC 공모전</t>
    <phoneticPr fontId="18" type="noConversion"/>
  </si>
  <si>
    <t>평가결과</t>
    <phoneticPr fontId="18" type="noConversion"/>
  </si>
  <si>
    <t>매우우수</t>
    <phoneticPr fontId="18" type="noConversion"/>
  </si>
  <si>
    <t>우수</t>
    <phoneticPr fontId="18" type="noConversion"/>
  </si>
  <si>
    <t>보통</t>
    <phoneticPr fontId="18" type="noConversion"/>
  </si>
  <si>
    <t>미흡</t>
    <phoneticPr fontId="18" type="noConversion"/>
  </si>
  <si>
    <t>매우미흡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</si>
</sst>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[Red]\(#,##0\)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10" xfId="0" applyNumberFormat="1" applyFont="1" applyFill="1" applyBorder="1" applyAlignment="1">
      <alignment horizontal="left" vertical="center"/>
    </xf>
    <xf numFmtId="0" fontId="22" fillId="0" borderId="10" xfId="43" applyNumberFormat="1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shrinkToFit="1"/>
    </xf>
    <xf numFmtId="176" fontId="22" fillId="0" borderId="10" xfId="0" applyNumberFormat="1" applyFont="1" applyFill="1" applyBorder="1" applyAlignment="1">
      <alignment horizontal="left" vertical="center" shrinkToFit="1"/>
    </xf>
    <xf numFmtId="0" fontId="23" fillId="0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shrinkToFit="1"/>
    </xf>
    <xf numFmtId="0" fontId="23" fillId="0" borderId="10" xfId="0" applyFont="1" applyFill="1" applyBorder="1" applyAlignment="1">
      <alignment horizontal="left" vertical="center" shrinkToFit="1"/>
    </xf>
    <xf numFmtId="0" fontId="23" fillId="0" borderId="10" xfId="0" applyFont="1" applyFill="1" applyBorder="1" applyAlignment="1">
      <alignment horizontal="left" vertical="center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NumberFormat="1" applyFont="1" applyFill="1" applyBorder="1" applyAlignment="1">
      <alignment horizontal="left" vertical="center" shrinkToFit="1"/>
    </xf>
    <xf numFmtId="0" fontId="23" fillId="0" borderId="10" xfId="0" applyNumberFormat="1" applyFont="1" applyFill="1" applyBorder="1" applyAlignment="1">
      <alignment horizontal="left" vertical="center" shrinkToFit="1"/>
    </xf>
    <xf numFmtId="41" fontId="21" fillId="0" borderId="10" xfId="42" applyFont="1" applyFill="1" applyBorder="1" applyAlignment="1">
      <alignment horizontal="left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177" fontId="21" fillId="0" borderId="10" xfId="0" applyNumberFormat="1" applyFont="1" applyFill="1" applyBorder="1" applyAlignment="1">
      <alignment vertical="center" wrapText="1"/>
    </xf>
    <xf numFmtId="177" fontId="21" fillId="0" borderId="10" xfId="42" applyNumberFormat="1" applyFont="1" applyFill="1" applyBorder="1" applyAlignment="1">
      <alignment vertical="center" wrapText="1"/>
    </xf>
    <xf numFmtId="177" fontId="23" fillId="0" borderId="10" xfId="42" applyNumberFormat="1" applyFont="1" applyFill="1" applyBorder="1" applyAlignment="1">
      <alignment vertical="center" wrapText="1"/>
    </xf>
    <xf numFmtId="177" fontId="23" fillId="0" borderId="10" xfId="0" applyNumberFormat="1" applyFont="1" applyFill="1" applyBorder="1" applyAlignment="1">
      <alignment vertical="center" wrapText="1"/>
    </xf>
    <xf numFmtId="177" fontId="25" fillId="0" borderId="10" xfId="0" applyNumberFormat="1" applyFont="1" applyBorder="1" applyAlignment="1">
      <alignment vertical="center" wrapText="1"/>
    </xf>
    <xf numFmtId="177" fontId="25" fillId="0" borderId="10" xfId="42" applyNumberFormat="1" applyFont="1" applyFill="1" applyBorder="1" applyAlignment="1">
      <alignment vertical="center" wrapText="1"/>
    </xf>
    <xf numFmtId="177" fontId="25" fillId="0" borderId="10" xfId="0" applyNumberFormat="1" applyFont="1" applyFill="1" applyBorder="1" applyAlignment="1">
      <alignment vertical="center" wrapText="1"/>
    </xf>
    <xf numFmtId="0" fontId="23" fillId="0" borderId="0" xfId="0" applyFont="1" applyFill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177" fontId="21" fillId="0" borderId="10" xfId="42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177" fontId="23" fillId="0" borderId="10" xfId="42" applyNumberFormat="1" applyFont="1" applyFill="1" applyBorder="1" applyAlignment="1">
      <alignment horizontal="right" vertical="center" wrapText="1"/>
    </xf>
    <xf numFmtId="177" fontId="22" fillId="0" borderId="10" xfId="0" applyNumberFormat="1" applyFont="1" applyFill="1" applyBorder="1" applyAlignment="1">
      <alignment vertical="center" wrapText="1"/>
    </xf>
    <xf numFmtId="177" fontId="21" fillId="0" borderId="10" xfId="42" applyNumberFormat="1" applyFont="1" applyFill="1" applyBorder="1" applyAlignment="1">
      <alignment wrapText="1"/>
    </xf>
    <xf numFmtId="177" fontId="23" fillId="0" borderId="10" xfId="42" applyNumberFormat="1" applyFont="1" applyFill="1" applyBorder="1" applyAlignment="1">
      <alignment wrapText="1"/>
    </xf>
    <xf numFmtId="177" fontId="21" fillId="0" borderId="10" xfId="44" applyNumberFormat="1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right" vertical="center"/>
    </xf>
    <xf numFmtId="0" fontId="23" fillId="0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쉼표 [0] 2" xfId="44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  <cellStyle name="표준 2" xfId="4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L317"/>
  <sheetViews>
    <sheetView tabSelected="1" view="pageBreakPreview" zoomScale="85" zoomScaleNormal="85" zoomScaleSheetLayoutView="85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E10" sqref="E10"/>
    </sheetView>
  </sheetViews>
  <sheetFormatPr defaultRowHeight="33" customHeight="1" x14ac:dyDescent="0.3"/>
  <cols>
    <col min="1" max="1" width="47.125" style="3" customWidth="1"/>
    <col min="2" max="2" width="44.875" style="3" customWidth="1"/>
    <col min="3" max="3" width="17.75" style="29" customWidth="1"/>
    <col min="4" max="4" width="19.25" style="29" customWidth="1"/>
    <col min="5" max="5" width="17.375" style="29" customWidth="1"/>
    <col min="6" max="9" width="12" style="30" customWidth="1"/>
    <col min="10" max="10" width="13.75" style="2" customWidth="1"/>
    <col min="11" max="11" width="18.25" style="2" customWidth="1"/>
    <col min="12" max="12" width="18.5" style="3" customWidth="1"/>
    <col min="13" max="16384" width="9" style="3"/>
  </cols>
  <sheetData>
    <row r="1" spans="1:12" s="1" customFormat="1" ht="52.5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2"/>
      <c r="K1" s="2"/>
    </row>
    <row r="2" spans="1:12" s="1" customFormat="1" ht="33" customHeight="1" x14ac:dyDescent="0.3">
      <c r="A2" s="3"/>
      <c r="B2" s="3"/>
      <c r="C2" s="29"/>
      <c r="D2" s="29"/>
      <c r="E2" s="29"/>
      <c r="F2" s="30"/>
      <c r="G2" s="30"/>
      <c r="H2" s="30"/>
      <c r="I2" s="37" t="s">
        <v>512</v>
      </c>
      <c r="J2" s="2"/>
      <c r="K2" s="2"/>
    </row>
    <row r="3" spans="1:12" ht="44.25" customHeight="1" x14ac:dyDescent="0.3">
      <c r="A3" s="41" t="s">
        <v>62</v>
      </c>
      <c r="B3" s="41" t="s">
        <v>63</v>
      </c>
      <c r="C3" s="41" t="s">
        <v>64</v>
      </c>
      <c r="D3" s="41"/>
      <c r="E3" s="41"/>
      <c r="F3" s="41" t="s">
        <v>65</v>
      </c>
      <c r="G3" s="41"/>
      <c r="H3" s="41"/>
      <c r="I3" s="41"/>
      <c r="J3" s="39" t="s">
        <v>516</v>
      </c>
    </row>
    <row r="4" spans="1:12" ht="61.5" customHeight="1" x14ac:dyDescent="0.3">
      <c r="A4" s="41"/>
      <c r="B4" s="41"/>
      <c r="C4" s="36" t="s">
        <v>66</v>
      </c>
      <c r="D4" s="36" t="s">
        <v>67</v>
      </c>
      <c r="E4" s="36" t="s">
        <v>68</v>
      </c>
      <c r="F4" s="36" t="s">
        <v>69</v>
      </c>
      <c r="G4" s="36" t="s">
        <v>70</v>
      </c>
      <c r="H4" s="36" t="s">
        <v>71</v>
      </c>
      <c r="I4" s="36" t="s">
        <v>72</v>
      </c>
      <c r="J4" s="39"/>
    </row>
    <row r="5" spans="1:12" s="8" customFormat="1" ht="41.25" customHeight="1" x14ac:dyDescent="0.3">
      <c r="A5" s="9" t="s">
        <v>74</v>
      </c>
      <c r="B5" s="9" t="s">
        <v>75</v>
      </c>
      <c r="C5" s="19">
        <f>SUM(D5:E5)</f>
        <v>11052</v>
      </c>
      <c r="D5" s="19">
        <v>10000</v>
      </c>
      <c r="E5" s="19">
        <v>1052</v>
      </c>
      <c r="F5" s="20">
        <f>SUM(G5:I5)</f>
        <v>100</v>
      </c>
      <c r="G5" s="19">
        <v>20</v>
      </c>
      <c r="H5" s="19">
        <v>25</v>
      </c>
      <c r="I5" s="19">
        <v>55</v>
      </c>
      <c r="J5" s="38" t="str">
        <f t="shared" ref="J5:J68" si="0">IF(F5&lt;50,"매우미흡",IF(F5&lt;60,"미흡",IF(F5&lt;80,"보통",IF(F5&lt;90,"우수","매우우수"))))</f>
        <v>매우우수</v>
      </c>
      <c r="K5" s="26"/>
    </row>
    <row r="6" spans="1:12" s="8" customFormat="1" ht="41.25" customHeight="1" x14ac:dyDescent="0.3">
      <c r="A6" s="9" t="s">
        <v>76</v>
      </c>
      <c r="B6" s="9" t="s">
        <v>77</v>
      </c>
      <c r="C6" s="20">
        <f>SUM(D6:E6)</f>
        <v>11000</v>
      </c>
      <c r="D6" s="20">
        <v>10000</v>
      </c>
      <c r="E6" s="20">
        <v>1000</v>
      </c>
      <c r="F6" s="20">
        <f>SUM(G6:I6)</f>
        <v>92</v>
      </c>
      <c r="G6" s="20">
        <v>16</v>
      </c>
      <c r="H6" s="20">
        <v>21</v>
      </c>
      <c r="I6" s="20">
        <v>55</v>
      </c>
      <c r="J6" s="38" t="str">
        <f t="shared" si="0"/>
        <v>매우우수</v>
      </c>
      <c r="K6" s="26" t="s">
        <v>517</v>
      </c>
      <c r="L6" s="8">
        <f>COUNTIF($J$5:$J$317,"매우우수")</f>
        <v>165</v>
      </c>
    </row>
    <row r="7" spans="1:12" s="8" customFormat="1" ht="41.25" customHeight="1" x14ac:dyDescent="0.3">
      <c r="A7" s="9" t="s">
        <v>78</v>
      </c>
      <c r="B7" s="9" t="s">
        <v>79</v>
      </c>
      <c r="C7" s="20">
        <f t="shared" ref="C7:C8" si="1">SUM(D7:E7)</f>
        <v>27406</v>
      </c>
      <c r="D7" s="20">
        <v>27406</v>
      </c>
      <c r="E7" s="20">
        <v>0</v>
      </c>
      <c r="F7" s="20">
        <f t="shared" ref="F7:F8" si="2">SUM(G7:I7)</f>
        <v>90</v>
      </c>
      <c r="G7" s="20">
        <v>17</v>
      </c>
      <c r="H7" s="20">
        <v>18</v>
      </c>
      <c r="I7" s="20">
        <v>55</v>
      </c>
      <c r="J7" s="38" t="str">
        <f t="shared" si="0"/>
        <v>매우우수</v>
      </c>
      <c r="K7" s="26" t="s">
        <v>518</v>
      </c>
      <c r="L7" s="8">
        <f>COUNTIF($J$5:$J$317,"우수")</f>
        <v>140</v>
      </c>
    </row>
    <row r="8" spans="1:12" s="8" customFormat="1" ht="41.25" customHeight="1" x14ac:dyDescent="0.3">
      <c r="A8" s="9" t="s">
        <v>80</v>
      </c>
      <c r="B8" s="9" t="s">
        <v>81</v>
      </c>
      <c r="C8" s="20">
        <f t="shared" si="1"/>
        <v>15200</v>
      </c>
      <c r="D8" s="20">
        <v>15200</v>
      </c>
      <c r="E8" s="20">
        <v>0</v>
      </c>
      <c r="F8" s="20">
        <f t="shared" si="2"/>
        <v>94</v>
      </c>
      <c r="G8" s="20">
        <v>18</v>
      </c>
      <c r="H8" s="20">
        <v>21</v>
      </c>
      <c r="I8" s="20">
        <v>55</v>
      </c>
      <c r="J8" s="38" t="str">
        <f t="shared" si="0"/>
        <v>매우우수</v>
      </c>
      <c r="K8" s="26" t="s">
        <v>519</v>
      </c>
      <c r="L8" s="8">
        <f>COUNTIF($J$5:$J$317,"보통")</f>
        <v>1</v>
      </c>
    </row>
    <row r="9" spans="1:12" s="8" customFormat="1" ht="41.25" customHeight="1" x14ac:dyDescent="0.3">
      <c r="A9" s="4" t="s">
        <v>82</v>
      </c>
      <c r="B9" s="12" t="s">
        <v>83</v>
      </c>
      <c r="C9" s="21">
        <f>SUBTOTAL(9,D9:E9)</f>
        <v>8612</v>
      </c>
      <c r="D9" s="21">
        <v>5000</v>
      </c>
      <c r="E9" s="21">
        <v>3612</v>
      </c>
      <c r="F9" s="21">
        <f>SUBTOTAL(9,G9:I9)</f>
        <v>90</v>
      </c>
      <c r="G9" s="21">
        <v>20</v>
      </c>
      <c r="H9" s="21">
        <v>25</v>
      </c>
      <c r="I9" s="21">
        <v>45</v>
      </c>
      <c r="J9" s="38" t="str">
        <f t="shared" si="0"/>
        <v>매우우수</v>
      </c>
      <c r="K9" s="26" t="s">
        <v>520</v>
      </c>
      <c r="L9" s="8">
        <f>COUNTIF($J$5:$J$317,"미흡")</f>
        <v>3</v>
      </c>
    </row>
    <row r="10" spans="1:12" s="8" customFormat="1" ht="41.25" customHeight="1" x14ac:dyDescent="0.3">
      <c r="A10" s="4" t="s">
        <v>84</v>
      </c>
      <c r="B10" s="12" t="s">
        <v>85</v>
      </c>
      <c r="C10" s="21">
        <f>SUBTOTAL(9,D10:E10)</f>
        <v>18000</v>
      </c>
      <c r="D10" s="21">
        <v>18000</v>
      </c>
      <c r="E10" s="31" t="s">
        <v>86</v>
      </c>
      <c r="F10" s="21">
        <f>SUBTOTAL(9,G10:I10)</f>
        <v>85</v>
      </c>
      <c r="G10" s="21">
        <v>15</v>
      </c>
      <c r="H10" s="21">
        <v>25</v>
      </c>
      <c r="I10" s="21">
        <v>45</v>
      </c>
      <c r="J10" s="38" t="str">
        <f t="shared" si="0"/>
        <v>우수</v>
      </c>
      <c r="K10" s="26" t="s">
        <v>521</v>
      </c>
      <c r="L10" s="8">
        <f>COUNTIF($J$5:$J$317,"매우미흡")</f>
        <v>3</v>
      </c>
    </row>
    <row r="11" spans="1:12" s="8" customFormat="1" ht="41.25" customHeight="1" x14ac:dyDescent="0.3">
      <c r="A11" s="4" t="s">
        <v>87</v>
      </c>
      <c r="B11" s="12" t="s">
        <v>88</v>
      </c>
      <c r="C11" s="21">
        <v>200000</v>
      </c>
      <c r="D11" s="21">
        <v>200000</v>
      </c>
      <c r="E11" s="21"/>
      <c r="F11" s="21">
        <v>85</v>
      </c>
      <c r="G11" s="21">
        <v>20</v>
      </c>
      <c r="H11" s="21">
        <v>15</v>
      </c>
      <c r="I11" s="21">
        <v>50</v>
      </c>
      <c r="J11" s="38" t="str">
        <f t="shared" si="0"/>
        <v>우수</v>
      </c>
      <c r="K11" s="26"/>
      <c r="L11" s="8">
        <f>SUM(L6:L10)</f>
        <v>312</v>
      </c>
    </row>
    <row r="12" spans="1:12" s="8" customFormat="1" ht="41.25" customHeight="1" x14ac:dyDescent="0.3">
      <c r="A12" s="4" t="s">
        <v>89</v>
      </c>
      <c r="B12" s="12" t="s">
        <v>88</v>
      </c>
      <c r="C12" s="21">
        <v>357000</v>
      </c>
      <c r="D12" s="21">
        <v>249900</v>
      </c>
      <c r="E12" s="21">
        <v>107100</v>
      </c>
      <c r="F12" s="21">
        <v>95</v>
      </c>
      <c r="G12" s="21">
        <v>20</v>
      </c>
      <c r="H12" s="21">
        <v>25</v>
      </c>
      <c r="I12" s="21">
        <v>50</v>
      </c>
      <c r="J12" s="38" t="str">
        <f t="shared" si="0"/>
        <v>매우우수</v>
      </c>
      <c r="K12" s="26"/>
    </row>
    <row r="13" spans="1:12" s="8" customFormat="1" ht="41.25" customHeight="1" x14ac:dyDescent="0.3">
      <c r="A13" s="4" t="s">
        <v>90</v>
      </c>
      <c r="B13" s="12" t="s">
        <v>91</v>
      </c>
      <c r="C13" s="21">
        <v>23000</v>
      </c>
      <c r="D13" s="21">
        <v>23000</v>
      </c>
      <c r="E13" s="21"/>
      <c r="F13" s="21">
        <v>90</v>
      </c>
      <c r="G13" s="21">
        <v>20</v>
      </c>
      <c r="H13" s="21">
        <v>20</v>
      </c>
      <c r="I13" s="21">
        <v>50</v>
      </c>
      <c r="J13" s="38" t="str">
        <f t="shared" si="0"/>
        <v>매우우수</v>
      </c>
      <c r="K13" s="26"/>
    </row>
    <row r="14" spans="1:12" s="8" customFormat="1" ht="41.25" customHeight="1" x14ac:dyDescent="0.3">
      <c r="A14" s="4" t="s">
        <v>92</v>
      </c>
      <c r="B14" s="12" t="s">
        <v>88</v>
      </c>
      <c r="C14" s="21">
        <v>60000</v>
      </c>
      <c r="D14" s="21">
        <v>60000</v>
      </c>
      <c r="E14" s="21"/>
      <c r="F14" s="21">
        <v>90</v>
      </c>
      <c r="G14" s="21">
        <v>20</v>
      </c>
      <c r="H14" s="21">
        <v>20</v>
      </c>
      <c r="I14" s="21">
        <v>50</v>
      </c>
      <c r="J14" s="38" t="str">
        <f t="shared" si="0"/>
        <v>매우우수</v>
      </c>
      <c r="K14" s="26"/>
    </row>
    <row r="15" spans="1:12" s="8" customFormat="1" ht="41.25" customHeight="1" x14ac:dyDescent="0.3">
      <c r="A15" s="4" t="s">
        <v>93</v>
      </c>
      <c r="B15" s="12" t="s">
        <v>94</v>
      </c>
      <c r="C15" s="21">
        <v>26000</v>
      </c>
      <c r="D15" s="21">
        <v>26000</v>
      </c>
      <c r="E15" s="21"/>
      <c r="F15" s="21">
        <v>90</v>
      </c>
      <c r="G15" s="21">
        <v>20</v>
      </c>
      <c r="H15" s="21">
        <v>20</v>
      </c>
      <c r="I15" s="21">
        <v>50</v>
      </c>
      <c r="J15" s="38" t="str">
        <f t="shared" si="0"/>
        <v>매우우수</v>
      </c>
      <c r="K15" s="26"/>
    </row>
    <row r="16" spans="1:12" s="8" customFormat="1" ht="41.25" customHeight="1" x14ac:dyDescent="0.3">
      <c r="A16" s="4" t="s">
        <v>95</v>
      </c>
      <c r="B16" s="12" t="s">
        <v>94</v>
      </c>
      <c r="C16" s="21">
        <v>68000</v>
      </c>
      <c r="D16" s="21">
        <v>55000</v>
      </c>
      <c r="E16" s="21">
        <v>13000</v>
      </c>
      <c r="F16" s="21">
        <v>90</v>
      </c>
      <c r="G16" s="21">
        <v>20</v>
      </c>
      <c r="H16" s="21">
        <v>20</v>
      </c>
      <c r="I16" s="21">
        <v>50</v>
      </c>
      <c r="J16" s="38" t="str">
        <f t="shared" si="0"/>
        <v>매우우수</v>
      </c>
      <c r="K16" s="26"/>
    </row>
    <row r="17" spans="1:11" s="8" customFormat="1" ht="41.25" customHeight="1" x14ac:dyDescent="0.3">
      <c r="A17" s="4" t="s">
        <v>96</v>
      </c>
      <c r="B17" s="9" t="s">
        <v>97</v>
      </c>
      <c r="C17" s="20">
        <v>3000</v>
      </c>
      <c r="D17" s="20">
        <v>3000</v>
      </c>
      <c r="E17" s="20">
        <v>0</v>
      </c>
      <c r="F17" s="20">
        <f t="shared" ref="F17:F28" si="3">SUM(G17:I17)</f>
        <v>91</v>
      </c>
      <c r="G17" s="20">
        <v>17</v>
      </c>
      <c r="H17" s="20">
        <v>21</v>
      </c>
      <c r="I17" s="20">
        <v>53</v>
      </c>
      <c r="J17" s="38" t="str">
        <f t="shared" si="0"/>
        <v>매우우수</v>
      </c>
      <c r="K17" s="26"/>
    </row>
    <row r="18" spans="1:11" s="8" customFormat="1" ht="41.25" customHeight="1" x14ac:dyDescent="0.3">
      <c r="A18" s="4" t="s">
        <v>98</v>
      </c>
      <c r="B18" s="9" t="s">
        <v>97</v>
      </c>
      <c r="C18" s="20">
        <v>3000</v>
      </c>
      <c r="D18" s="20">
        <v>3000</v>
      </c>
      <c r="E18" s="20">
        <v>0</v>
      </c>
      <c r="F18" s="20">
        <f t="shared" si="3"/>
        <v>91</v>
      </c>
      <c r="G18" s="21">
        <v>17</v>
      </c>
      <c r="H18" s="21">
        <v>21</v>
      </c>
      <c r="I18" s="21">
        <v>53</v>
      </c>
      <c r="J18" s="38" t="str">
        <f t="shared" si="0"/>
        <v>매우우수</v>
      </c>
      <c r="K18" s="26"/>
    </row>
    <row r="19" spans="1:11" s="8" customFormat="1" ht="41.25" customHeight="1" x14ac:dyDescent="0.3">
      <c r="A19" s="4" t="s">
        <v>99</v>
      </c>
      <c r="B19" s="9" t="s">
        <v>100</v>
      </c>
      <c r="C19" s="20">
        <v>3000</v>
      </c>
      <c r="D19" s="20">
        <v>3000</v>
      </c>
      <c r="E19" s="20">
        <v>0</v>
      </c>
      <c r="F19" s="20">
        <f t="shared" si="3"/>
        <v>91</v>
      </c>
      <c r="G19" s="21">
        <v>17</v>
      </c>
      <c r="H19" s="21">
        <v>22</v>
      </c>
      <c r="I19" s="21">
        <v>52</v>
      </c>
      <c r="J19" s="38" t="str">
        <f t="shared" si="0"/>
        <v>매우우수</v>
      </c>
      <c r="K19" s="26"/>
    </row>
    <row r="20" spans="1:11" s="8" customFormat="1" ht="41.25" customHeight="1" x14ac:dyDescent="0.3">
      <c r="A20" s="4" t="s">
        <v>101</v>
      </c>
      <c r="B20" s="9" t="s">
        <v>102</v>
      </c>
      <c r="C20" s="21">
        <v>5000</v>
      </c>
      <c r="D20" s="21">
        <v>5000</v>
      </c>
      <c r="E20" s="20">
        <v>0</v>
      </c>
      <c r="F20" s="20">
        <f t="shared" si="3"/>
        <v>89</v>
      </c>
      <c r="G20" s="21">
        <v>16</v>
      </c>
      <c r="H20" s="21">
        <v>21</v>
      </c>
      <c r="I20" s="21">
        <v>52</v>
      </c>
      <c r="J20" s="38" t="str">
        <f t="shared" si="0"/>
        <v>우수</v>
      </c>
      <c r="K20" s="26"/>
    </row>
    <row r="21" spans="1:11" s="8" customFormat="1" ht="41.25" customHeight="1" x14ac:dyDescent="0.3">
      <c r="A21" s="4" t="s">
        <v>103</v>
      </c>
      <c r="B21" s="9" t="s">
        <v>104</v>
      </c>
      <c r="C21" s="21">
        <v>15000</v>
      </c>
      <c r="D21" s="21">
        <v>15000</v>
      </c>
      <c r="E21" s="20">
        <v>0</v>
      </c>
      <c r="F21" s="20">
        <f t="shared" si="3"/>
        <v>92</v>
      </c>
      <c r="G21" s="21">
        <v>17</v>
      </c>
      <c r="H21" s="21">
        <v>22</v>
      </c>
      <c r="I21" s="21">
        <v>53</v>
      </c>
      <c r="J21" s="38" t="str">
        <f t="shared" si="0"/>
        <v>매우우수</v>
      </c>
      <c r="K21" s="26"/>
    </row>
    <row r="22" spans="1:11" s="8" customFormat="1" ht="41.25" customHeight="1" x14ac:dyDescent="0.3">
      <c r="A22" s="4" t="s">
        <v>105</v>
      </c>
      <c r="B22" s="9" t="s">
        <v>106</v>
      </c>
      <c r="C22" s="21">
        <v>15000</v>
      </c>
      <c r="D22" s="21">
        <v>15000</v>
      </c>
      <c r="E22" s="20">
        <v>0</v>
      </c>
      <c r="F22" s="20">
        <f t="shared" si="3"/>
        <v>89</v>
      </c>
      <c r="G22" s="21">
        <v>17</v>
      </c>
      <c r="H22" s="21">
        <v>21</v>
      </c>
      <c r="I22" s="21">
        <v>51</v>
      </c>
      <c r="J22" s="38" t="str">
        <f t="shared" si="0"/>
        <v>우수</v>
      </c>
      <c r="K22" s="26"/>
    </row>
    <row r="23" spans="1:11" s="8" customFormat="1" ht="41.25" customHeight="1" x14ac:dyDescent="0.3">
      <c r="A23" s="4" t="s">
        <v>107</v>
      </c>
      <c r="B23" s="9" t="s">
        <v>108</v>
      </c>
      <c r="C23" s="21">
        <v>15000</v>
      </c>
      <c r="D23" s="21">
        <v>15000</v>
      </c>
      <c r="E23" s="20">
        <v>0</v>
      </c>
      <c r="F23" s="20">
        <f t="shared" si="3"/>
        <v>89</v>
      </c>
      <c r="G23" s="21">
        <v>17</v>
      </c>
      <c r="H23" s="21">
        <v>21</v>
      </c>
      <c r="I23" s="21">
        <v>51</v>
      </c>
      <c r="J23" s="38" t="str">
        <f t="shared" si="0"/>
        <v>우수</v>
      </c>
      <c r="K23" s="26"/>
    </row>
    <row r="24" spans="1:11" s="8" customFormat="1" ht="41.25" customHeight="1" x14ac:dyDescent="0.3">
      <c r="A24" s="4" t="s">
        <v>109</v>
      </c>
      <c r="B24" s="12" t="s">
        <v>110</v>
      </c>
      <c r="C24" s="21">
        <v>15000</v>
      </c>
      <c r="D24" s="21">
        <v>15000</v>
      </c>
      <c r="E24" s="20">
        <v>0</v>
      </c>
      <c r="F24" s="20">
        <f t="shared" si="3"/>
        <v>92</v>
      </c>
      <c r="G24" s="21">
        <v>17</v>
      </c>
      <c r="H24" s="21">
        <v>23</v>
      </c>
      <c r="I24" s="21">
        <v>52</v>
      </c>
      <c r="J24" s="38" t="str">
        <f t="shared" si="0"/>
        <v>매우우수</v>
      </c>
      <c r="K24" s="26"/>
    </row>
    <row r="25" spans="1:11" s="8" customFormat="1" ht="41.25" customHeight="1" x14ac:dyDescent="0.3">
      <c r="A25" s="4" t="s">
        <v>111</v>
      </c>
      <c r="B25" s="9" t="s">
        <v>100</v>
      </c>
      <c r="C25" s="21">
        <v>15000</v>
      </c>
      <c r="D25" s="21">
        <v>15000</v>
      </c>
      <c r="E25" s="20">
        <v>0</v>
      </c>
      <c r="F25" s="20">
        <f t="shared" si="3"/>
        <v>90</v>
      </c>
      <c r="G25" s="21">
        <v>17</v>
      </c>
      <c r="H25" s="21">
        <v>21</v>
      </c>
      <c r="I25" s="21">
        <v>52</v>
      </c>
      <c r="J25" s="38" t="str">
        <f t="shared" si="0"/>
        <v>매우우수</v>
      </c>
      <c r="K25" s="26"/>
    </row>
    <row r="26" spans="1:11" s="8" customFormat="1" ht="41.25" customHeight="1" x14ac:dyDescent="0.3">
      <c r="A26" s="4" t="s">
        <v>112</v>
      </c>
      <c r="B26" s="9" t="s">
        <v>102</v>
      </c>
      <c r="C26" s="21">
        <v>15000</v>
      </c>
      <c r="D26" s="21">
        <v>15000</v>
      </c>
      <c r="E26" s="20">
        <v>0</v>
      </c>
      <c r="F26" s="20">
        <f t="shared" si="3"/>
        <v>88</v>
      </c>
      <c r="G26" s="21">
        <v>16</v>
      </c>
      <c r="H26" s="21">
        <v>21</v>
      </c>
      <c r="I26" s="21">
        <v>51</v>
      </c>
      <c r="J26" s="38" t="str">
        <f t="shared" si="0"/>
        <v>우수</v>
      </c>
      <c r="K26" s="26"/>
    </row>
    <row r="27" spans="1:11" s="8" customFormat="1" ht="41.25" customHeight="1" x14ac:dyDescent="0.3">
      <c r="A27" s="4" t="s">
        <v>113</v>
      </c>
      <c r="B27" s="9" t="s">
        <v>97</v>
      </c>
      <c r="C27" s="21">
        <v>15000</v>
      </c>
      <c r="D27" s="21">
        <v>15000</v>
      </c>
      <c r="E27" s="20">
        <v>0</v>
      </c>
      <c r="F27" s="20">
        <f t="shared" si="3"/>
        <v>90</v>
      </c>
      <c r="G27" s="21">
        <v>17</v>
      </c>
      <c r="H27" s="21">
        <v>22</v>
      </c>
      <c r="I27" s="21">
        <v>51</v>
      </c>
      <c r="J27" s="38" t="str">
        <f t="shared" si="0"/>
        <v>매우우수</v>
      </c>
      <c r="K27" s="26"/>
    </row>
    <row r="28" spans="1:11" s="8" customFormat="1" ht="41.25" customHeight="1" x14ac:dyDescent="0.3">
      <c r="A28" s="4" t="s">
        <v>114</v>
      </c>
      <c r="B28" s="12" t="s">
        <v>115</v>
      </c>
      <c r="C28" s="21">
        <v>5000</v>
      </c>
      <c r="D28" s="21">
        <v>5000</v>
      </c>
      <c r="E28" s="20">
        <v>0</v>
      </c>
      <c r="F28" s="20">
        <f t="shared" si="3"/>
        <v>89</v>
      </c>
      <c r="G28" s="21">
        <v>17</v>
      </c>
      <c r="H28" s="21">
        <v>21</v>
      </c>
      <c r="I28" s="21">
        <v>51</v>
      </c>
      <c r="J28" s="38" t="str">
        <f t="shared" si="0"/>
        <v>우수</v>
      </c>
      <c r="K28" s="26"/>
    </row>
    <row r="29" spans="1:11" s="8" customFormat="1" ht="41.25" customHeight="1" x14ac:dyDescent="0.3">
      <c r="A29" s="4" t="s">
        <v>116</v>
      </c>
      <c r="B29" s="9" t="s">
        <v>117</v>
      </c>
      <c r="C29" s="20">
        <f>SUM(D29:E29)</f>
        <v>4000</v>
      </c>
      <c r="D29" s="20">
        <v>4000</v>
      </c>
      <c r="E29" s="20">
        <v>0</v>
      </c>
      <c r="F29" s="20">
        <f>SUM(G29:I29)</f>
        <v>95</v>
      </c>
      <c r="G29" s="20">
        <v>15</v>
      </c>
      <c r="H29" s="20">
        <v>25</v>
      </c>
      <c r="I29" s="20">
        <v>55</v>
      </c>
      <c r="J29" s="38" t="str">
        <f t="shared" si="0"/>
        <v>매우우수</v>
      </c>
      <c r="K29" s="26"/>
    </row>
    <row r="30" spans="1:11" s="8" customFormat="1" ht="41.25" customHeight="1" x14ac:dyDescent="0.3">
      <c r="A30" s="4" t="s">
        <v>118</v>
      </c>
      <c r="B30" s="9" t="s">
        <v>117</v>
      </c>
      <c r="C30" s="20">
        <f t="shared" ref="C30:C31" si="4">SUM(D30:E30)</f>
        <v>10000</v>
      </c>
      <c r="D30" s="20">
        <v>10000</v>
      </c>
      <c r="E30" s="20">
        <v>0</v>
      </c>
      <c r="F30" s="20">
        <f t="shared" ref="F30:F31" si="5">SUM(G30:I30)</f>
        <v>93</v>
      </c>
      <c r="G30" s="20">
        <v>15</v>
      </c>
      <c r="H30" s="20">
        <v>23</v>
      </c>
      <c r="I30" s="20">
        <v>55</v>
      </c>
      <c r="J30" s="38" t="str">
        <f t="shared" si="0"/>
        <v>매우우수</v>
      </c>
      <c r="K30" s="26"/>
    </row>
    <row r="31" spans="1:11" s="8" customFormat="1" ht="41.25" customHeight="1" x14ac:dyDescent="0.3">
      <c r="A31" s="4" t="s">
        <v>119</v>
      </c>
      <c r="B31" s="9" t="s">
        <v>117</v>
      </c>
      <c r="C31" s="20">
        <f t="shared" si="4"/>
        <v>8000</v>
      </c>
      <c r="D31" s="20">
        <v>8000</v>
      </c>
      <c r="E31" s="20">
        <v>0</v>
      </c>
      <c r="F31" s="20">
        <f t="shared" si="5"/>
        <v>95</v>
      </c>
      <c r="G31" s="20">
        <v>15</v>
      </c>
      <c r="H31" s="20">
        <v>25</v>
      </c>
      <c r="I31" s="20">
        <v>55</v>
      </c>
      <c r="J31" s="38" t="str">
        <f t="shared" si="0"/>
        <v>매우우수</v>
      </c>
      <c r="K31" s="26"/>
    </row>
    <row r="32" spans="1:11" s="8" customFormat="1" ht="41.25" customHeight="1" x14ac:dyDescent="0.3">
      <c r="A32" s="4" t="s">
        <v>120</v>
      </c>
      <c r="B32" s="12" t="s">
        <v>121</v>
      </c>
      <c r="C32" s="21">
        <f>SUM(D32:E32)</f>
        <v>12000</v>
      </c>
      <c r="D32" s="21">
        <v>10000</v>
      </c>
      <c r="E32" s="21">
        <v>2000</v>
      </c>
      <c r="F32" s="21">
        <f>SUM(G32:I32)</f>
        <v>95</v>
      </c>
      <c r="G32" s="21">
        <v>20</v>
      </c>
      <c r="H32" s="21">
        <v>25</v>
      </c>
      <c r="I32" s="21">
        <v>50</v>
      </c>
      <c r="J32" s="38" t="str">
        <f t="shared" si="0"/>
        <v>매우우수</v>
      </c>
      <c r="K32" s="26"/>
    </row>
    <row r="33" spans="1:11" s="8" customFormat="1" ht="41.25" customHeight="1" x14ac:dyDescent="0.3">
      <c r="A33" s="4" t="s">
        <v>122</v>
      </c>
      <c r="B33" s="12" t="s">
        <v>121</v>
      </c>
      <c r="C33" s="21">
        <v>14802</v>
      </c>
      <c r="D33" s="21">
        <v>13000</v>
      </c>
      <c r="E33" s="21">
        <v>1802</v>
      </c>
      <c r="F33" s="21">
        <v>95</v>
      </c>
      <c r="G33" s="21">
        <v>20</v>
      </c>
      <c r="H33" s="21">
        <v>25</v>
      </c>
      <c r="I33" s="21">
        <v>50</v>
      </c>
      <c r="J33" s="38" t="str">
        <f t="shared" si="0"/>
        <v>매우우수</v>
      </c>
      <c r="K33" s="26"/>
    </row>
    <row r="34" spans="1:11" s="8" customFormat="1" ht="41.25" customHeight="1" x14ac:dyDescent="0.3">
      <c r="A34" s="4" t="s">
        <v>123</v>
      </c>
      <c r="B34" s="12" t="s">
        <v>124</v>
      </c>
      <c r="C34" s="21">
        <v>3000</v>
      </c>
      <c r="D34" s="21">
        <v>3000</v>
      </c>
      <c r="E34" s="21">
        <v>0</v>
      </c>
      <c r="F34" s="21">
        <v>95</v>
      </c>
      <c r="G34" s="21">
        <v>20</v>
      </c>
      <c r="H34" s="21">
        <v>25</v>
      </c>
      <c r="I34" s="21">
        <v>50</v>
      </c>
      <c r="J34" s="38" t="str">
        <f t="shared" si="0"/>
        <v>매우우수</v>
      </c>
      <c r="K34" s="26"/>
    </row>
    <row r="35" spans="1:11" s="8" customFormat="1" ht="41.25" customHeight="1" x14ac:dyDescent="0.3">
      <c r="A35" s="4" t="s">
        <v>125</v>
      </c>
      <c r="B35" s="12" t="s">
        <v>124</v>
      </c>
      <c r="C35" s="21">
        <v>10000</v>
      </c>
      <c r="D35" s="21">
        <v>10000</v>
      </c>
      <c r="E35" s="21">
        <v>0</v>
      </c>
      <c r="F35" s="21">
        <v>95</v>
      </c>
      <c r="G35" s="21">
        <v>20</v>
      </c>
      <c r="H35" s="21">
        <v>25</v>
      </c>
      <c r="I35" s="21">
        <v>50</v>
      </c>
      <c r="J35" s="38" t="str">
        <f t="shared" si="0"/>
        <v>매우우수</v>
      </c>
      <c r="K35" s="26"/>
    </row>
    <row r="36" spans="1:11" s="8" customFormat="1" ht="41.25" customHeight="1" x14ac:dyDescent="0.3">
      <c r="A36" s="4" t="s">
        <v>126</v>
      </c>
      <c r="B36" s="12" t="s">
        <v>127</v>
      </c>
      <c r="C36" s="21">
        <v>29000</v>
      </c>
      <c r="D36" s="21">
        <v>25000</v>
      </c>
      <c r="E36" s="21">
        <v>4000</v>
      </c>
      <c r="F36" s="21">
        <f>SUM(G36:I36)</f>
        <v>97</v>
      </c>
      <c r="G36" s="21">
        <v>19</v>
      </c>
      <c r="H36" s="21">
        <v>23</v>
      </c>
      <c r="I36" s="21">
        <v>55</v>
      </c>
      <c r="J36" s="38" t="str">
        <f t="shared" si="0"/>
        <v>매우우수</v>
      </c>
      <c r="K36" s="26"/>
    </row>
    <row r="37" spans="1:11" s="8" customFormat="1" ht="41.25" customHeight="1" x14ac:dyDescent="0.3">
      <c r="A37" s="4" t="s">
        <v>128</v>
      </c>
      <c r="B37" s="12" t="s">
        <v>129</v>
      </c>
      <c r="C37" s="21">
        <f>SUM(D37:E37)</f>
        <v>22950</v>
      </c>
      <c r="D37" s="21">
        <v>20000</v>
      </c>
      <c r="E37" s="21">
        <v>2950</v>
      </c>
      <c r="F37" s="21">
        <f t="shared" ref="F37:F38" si="6">SUM(G37:I37)</f>
        <v>96</v>
      </c>
      <c r="G37" s="21">
        <v>19</v>
      </c>
      <c r="H37" s="21">
        <v>22</v>
      </c>
      <c r="I37" s="21">
        <v>55</v>
      </c>
      <c r="J37" s="38" t="str">
        <f t="shared" si="0"/>
        <v>매우우수</v>
      </c>
      <c r="K37" s="26"/>
    </row>
    <row r="38" spans="1:11" s="8" customFormat="1" ht="41.25" customHeight="1" x14ac:dyDescent="0.3">
      <c r="A38" s="4" t="s">
        <v>130</v>
      </c>
      <c r="B38" s="12" t="s">
        <v>131</v>
      </c>
      <c r="C38" s="21">
        <v>5000</v>
      </c>
      <c r="D38" s="21">
        <v>5000</v>
      </c>
      <c r="E38" s="21">
        <v>0</v>
      </c>
      <c r="F38" s="20">
        <f t="shared" si="6"/>
        <v>81</v>
      </c>
      <c r="G38" s="21">
        <v>18</v>
      </c>
      <c r="H38" s="21">
        <v>18</v>
      </c>
      <c r="I38" s="21">
        <v>45</v>
      </c>
      <c r="J38" s="38" t="str">
        <f t="shared" si="0"/>
        <v>우수</v>
      </c>
      <c r="K38" s="26"/>
    </row>
    <row r="39" spans="1:11" s="8" customFormat="1" ht="41.25" customHeight="1" x14ac:dyDescent="0.3">
      <c r="A39" s="4" t="s">
        <v>132</v>
      </c>
      <c r="B39" s="12" t="s">
        <v>133</v>
      </c>
      <c r="C39" s="22">
        <f>SUM(D39:E39)</f>
        <v>4560</v>
      </c>
      <c r="D39" s="21">
        <v>3600</v>
      </c>
      <c r="E39" s="21">
        <v>960</v>
      </c>
      <c r="F39" s="22">
        <f>SUM(G39:I39)</f>
        <v>95</v>
      </c>
      <c r="G39" s="21">
        <v>20</v>
      </c>
      <c r="H39" s="21">
        <v>25</v>
      </c>
      <c r="I39" s="21">
        <v>50</v>
      </c>
      <c r="J39" s="38" t="str">
        <f t="shared" si="0"/>
        <v>매우우수</v>
      </c>
      <c r="K39" s="26"/>
    </row>
    <row r="40" spans="1:11" s="8" customFormat="1" ht="41.25" customHeight="1" x14ac:dyDescent="0.3">
      <c r="A40" s="5" t="s">
        <v>134</v>
      </c>
      <c r="B40" s="9" t="s">
        <v>135</v>
      </c>
      <c r="C40" s="20">
        <v>61500</v>
      </c>
      <c r="D40" s="20">
        <v>2000</v>
      </c>
      <c r="E40" s="20">
        <v>59500</v>
      </c>
      <c r="F40" s="20">
        <f>SUM(G40:I40)</f>
        <v>90</v>
      </c>
      <c r="G40" s="19">
        <v>20</v>
      </c>
      <c r="H40" s="19">
        <v>20</v>
      </c>
      <c r="I40" s="19">
        <v>50</v>
      </c>
      <c r="J40" s="38" t="str">
        <f t="shared" si="0"/>
        <v>매우우수</v>
      </c>
      <c r="K40" s="26"/>
    </row>
    <row r="41" spans="1:11" s="8" customFormat="1" ht="41.25" customHeight="1" x14ac:dyDescent="0.3">
      <c r="A41" s="5" t="s">
        <v>136</v>
      </c>
      <c r="B41" s="9" t="s">
        <v>137</v>
      </c>
      <c r="C41" s="20">
        <v>15000</v>
      </c>
      <c r="D41" s="20">
        <v>15000</v>
      </c>
      <c r="E41" s="20">
        <v>0</v>
      </c>
      <c r="F41" s="20">
        <f>SUM(G41:I41)</f>
        <v>90</v>
      </c>
      <c r="G41" s="19">
        <v>15</v>
      </c>
      <c r="H41" s="19">
        <v>25</v>
      </c>
      <c r="I41" s="19">
        <v>50</v>
      </c>
      <c r="J41" s="38" t="str">
        <f t="shared" si="0"/>
        <v>매우우수</v>
      </c>
      <c r="K41" s="26"/>
    </row>
    <row r="42" spans="1:11" s="8" customFormat="1" ht="41.25" customHeight="1" x14ac:dyDescent="0.3">
      <c r="A42" s="5" t="s">
        <v>138</v>
      </c>
      <c r="B42" s="9" t="s">
        <v>139</v>
      </c>
      <c r="C42" s="20">
        <v>6500</v>
      </c>
      <c r="D42" s="20">
        <v>5000</v>
      </c>
      <c r="E42" s="20">
        <v>150</v>
      </c>
      <c r="F42" s="20">
        <f>SUM(G42:I42)</f>
        <v>87</v>
      </c>
      <c r="G42" s="19">
        <v>16</v>
      </c>
      <c r="H42" s="19">
        <v>21</v>
      </c>
      <c r="I42" s="19">
        <v>50</v>
      </c>
      <c r="J42" s="38" t="str">
        <f t="shared" si="0"/>
        <v>우수</v>
      </c>
      <c r="K42" s="26"/>
    </row>
    <row r="43" spans="1:11" s="8" customFormat="1" ht="41.25" customHeight="1" x14ac:dyDescent="0.3">
      <c r="A43" s="4" t="s">
        <v>140</v>
      </c>
      <c r="B43" s="13" t="s">
        <v>141</v>
      </c>
      <c r="C43" s="32">
        <v>15175</v>
      </c>
      <c r="D43" s="32">
        <v>7000</v>
      </c>
      <c r="E43" s="20">
        <v>8175</v>
      </c>
      <c r="F43" s="20">
        <v>88</v>
      </c>
      <c r="G43" s="19">
        <v>19</v>
      </c>
      <c r="H43" s="19">
        <v>22</v>
      </c>
      <c r="I43" s="19">
        <v>47</v>
      </c>
      <c r="J43" s="38" t="str">
        <f t="shared" si="0"/>
        <v>우수</v>
      </c>
      <c r="K43" s="26"/>
    </row>
    <row r="44" spans="1:11" s="8" customFormat="1" ht="41.25" customHeight="1" x14ac:dyDescent="0.3">
      <c r="A44" s="4" t="s">
        <v>142</v>
      </c>
      <c r="B44" s="13" t="s">
        <v>143</v>
      </c>
      <c r="C44" s="32">
        <v>8000</v>
      </c>
      <c r="D44" s="32">
        <v>5000</v>
      </c>
      <c r="E44" s="20">
        <v>3000</v>
      </c>
      <c r="F44" s="20">
        <v>85</v>
      </c>
      <c r="G44" s="19">
        <v>16</v>
      </c>
      <c r="H44" s="19">
        <v>21</v>
      </c>
      <c r="I44" s="19">
        <v>48</v>
      </c>
      <c r="J44" s="38" t="str">
        <f t="shared" si="0"/>
        <v>우수</v>
      </c>
      <c r="K44" s="26"/>
    </row>
    <row r="45" spans="1:11" s="8" customFormat="1" ht="41.25" customHeight="1" x14ac:dyDescent="0.3">
      <c r="A45" s="4" t="s">
        <v>144</v>
      </c>
      <c r="B45" s="13" t="s">
        <v>141</v>
      </c>
      <c r="C45" s="32">
        <v>15000</v>
      </c>
      <c r="D45" s="32">
        <v>15000</v>
      </c>
      <c r="E45" s="20">
        <v>0</v>
      </c>
      <c r="F45" s="20">
        <v>83</v>
      </c>
      <c r="G45" s="19">
        <v>17</v>
      </c>
      <c r="H45" s="19">
        <v>21</v>
      </c>
      <c r="I45" s="19">
        <v>45</v>
      </c>
      <c r="J45" s="38" t="str">
        <f t="shared" si="0"/>
        <v>우수</v>
      </c>
      <c r="K45" s="26"/>
    </row>
    <row r="46" spans="1:11" s="8" customFormat="1" ht="41.25" customHeight="1" x14ac:dyDescent="0.3">
      <c r="A46" s="4" t="s">
        <v>145</v>
      </c>
      <c r="B46" s="13" t="s">
        <v>146</v>
      </c>
      <c r="C46" s="32">
        <v>30170</v>
      </c>
      <c r="D46" s="32">
        <v>25000</v>
      </c>
      <c r="E46" s="20">
        <v>5170</v>
      </c>
      <c r="F46" s="20">
        <v>85</v>
      </c>
      <c r="G46" s="19">
        <v>17</v>
      </c>
      <c r="H46" s="19">
        <v>23</v>
      </c>
      <c r="I46" s="19">
        <v>45</v>
      </c>
      <c r="J46" s="38" t="str">
        <f t="shared" si="0"/>
        <v>우수</v>
      </c>
      <c r="K46" s="26"/>
    </row>
    <row r="47" spans="1:11" s="8" customFormat="1" ht="41.25" customHeight="1" x14ac:dyDescent="0.3">
      <c r="A47" s="4" t="s">
        <v>147</v>
      </c>
      <c r="B47" s="13" t="s">
        <v>148</v>
      </c>
      <c r="C47" s="32">
        <v>31000</v>
      </c>
      <c r="D47" s="32">
        <v>25000</v>
      </c>
      <c r="E47" s="20">
        <v>6000</v>
      </c>
      <c r="F47" s="20">
        <v>95</v>
      </c>
      <c r="G47" s="19">
        <v>18</v>
      </c>
      <c r="H47" s="19">
        <v>23</v>
      </c>
      <c r="I47" s="19">
        <v>54</v>
      </c>
      <c r="J47" s="38" t="str">
        <f t="shared" si="0"/>
        <v>매우우수</v>
      </c>
      <c r="K47" s="26"/>
    </row>
    <row r="48" spans="1:11" s="8" customFormat="1" ht="41.25" customHeight="1" x14ac:dyDescent="0.3">
      <c r="A48" s="4" t="s">
        <v>149</v>
      </c>
      <c r="B48" s="13" t="s">
        <v>150</v>
      </c>
      <c r="C48" s="32">
        <v>10000</v>
      </c>
      <c r="D48" s="32">
        <v>10000</v>
      </c>
      <c r="E48" s="21">
        <v>0</v>
      </c>
      <c r="F48" s="20">
        <v>90</v>
      </c>
      <c r="G48" s="19">
        <v>19</v>
      </c>
      <c r="H48" s="19">
        <v>24</v>
      </c>
      <c r="I48" s="19">
        <v>47</v>
      </c>
      <c r="J48" s="38" t="str">
        <f t="shared" si="0"/>
        <v>매우우수</v>
      </c>
      <c r="K48" s="26"/>
    </row>
    <row r="49" spans="1:11" s="8" customFormat="1" ht="41.25" customHeight="1" x14ac:dyDescent="0.3">
      <c r="A49" s="4" t="s">
        <v>151</v>
      </c>
      <c r="B49" s="13" t="s">
        <v>146</v>
      </c>
      <c r="C49" s="32">
        <v>10000</v>
      </c>
      <c r="D49" s="32">
        <v>10000</v>
      </c>
      <c r="E49" s="21">
        <v>0</v>
      </c>
      <c r="F49" s="20">
        <v>85</v>
      </c>
      <c r="G49" s="19">
        <v>15</v>
      </c>
      <c r="H49" s="19">
        <v>21</v>
      </c>
      <c r="I49" s="19">
        <v>49</v>
      </c>
      <c r="J49" s="38" t="str">
        <f t="shared" si="0"/>
        <v>우수</v>
      </c>
      <c r="K49" s="26"/>
    </row>
    <row r="50" spans="1:11" s="8" customFormat="1" ht="41.25" customHeight="1" x14ac:dyDescent="0.3">
      <c r="A50" s="4" t="s">
        <v>152</v>
      </c>
      <c r="B50" s="9" t="s">
        <v>153</v>
      </c>
      <c r="C50" s="20">
        <v>3300</v>
      </c>
      <c r="D50" s="20">
        <v>3000</v>
      </c>
      <c r="E50" s="20">
        <v>300</v>
      </c>
      <c r="F50" s="20">
        <f>SUM(G50:I50)</f>
        <v>92</v>
      </c>
      <c r="G50" s="19">
        <v>19</v>
      </c>
      <c r="H50" s="19">
        <v>22</v>
      </c>
      <c r="I50" s="19">
        <v>51</v>
      </c>
      <c r="J50" s="38" t="str">
        <f t="shared" si="0"/>
        <v>매우우수</v>
      </c>
      <c r="K50" s="26"/>
    </row>
    <row r="51" spans="1:11" s="8" customFormat="1" ht="41.25" customHeight="1" x14ac:dyDescent="0.3">
      <c r="A51" s="4" t="s">
        <v>154</v>
      </c>
      <c r="B51" s="9" t="s">
        <v>153</v>
      </c>
      <c r="C51" s="20">
        <v>4950</v>
      </c>
      <c r="D51" s="20">
        <v>4500</v>
      </c>
      <c r="E51" s="20">
        <v>450</v>
      </c>
      <c r="F51" s="20">
        <f t="shared" ref="F51:F52" si="7">SUM(G51:I51)</f>
        <v>80</v>
      </c>
      <c r="G51" s="19">
        <v>19</v>
      </c>
      <c r="H51" s="19">
        <v>22</v>
      </c>
      <c r="I51" s="19">
        <v>39</v>
      </c>
      <c r="J51" s="38" t="str">
        <f t="shared" si="0"/>
        <v>우수</v>
      </c>
      <c r="K51" s="26"/>
    </row>
    <row r="52" spans="1:11" s="8" customFormat="1" ht="41.25" customHeight="1" x14ac:dyDescent="0.3">
      <c r="A52" s="4" t="s">
        <v>155</v>
      </c>
      <c r="B52" s="9" t="s">
        <v>153</v>
      </c>
      <c r="C52" s="20">
        <v>6930</v>
      </c>
      <c r="D52" s="20">
        <v>6300</v>
      </c>
      <c r="E52" s="20">
        <v>630</v>
      </c>
      <c r="F52" s="20">
        <f t="shared" si="7"/>
        <v>94</v>
      </c>
      <c r="G52" s="19">
        <v>18</v>
      </c>
      <c r="H52" s="19">
        <v>23</v>
      </c>
      <c r="I52" s="19">
        <v>53</v>
      </c>
      <c r="J52" s="38" t="str">
        <f t="shared" si="0"/>
        <v>매우우수</v>
      </c>
      <c r="K52" s="26"/>
    </row>
    <row r="53" spans="1:11" s="8" customFormat="1" ht="41.25" customHeight="1" x14ac:dyDescent="0.3">
      <c r="A53" s="9" t="s">
        <v>156</v>
      </c>
      <c r="B53" s="9" t="s">
        <v>157</v>
      </c>
      <c r="C53" s="19">
        <v>40000</v>
      </c>
      <c r="D53" s="19">
        <v>40000</v>
      </c>
      <c r="E53" s="19">
        <v>0</v>
      </c>
      <c r="F53" s="20">
        <f>SUM(G53:I53)</f>
        <v>95</v>
      </c>
      <c r="G53" s="19">
        <v>17</v>
      </c>
      <c r="H53" s="19">
        <v>23</v>
      </c>
      <c r="I53" s="19">
        <v>55</v>
      </c>
      <c r="J53" s="38" t="str">
        <f t="shared" si="0"/>
        <v>매우우수</v>
      </c>
      <c r="K53" s="26"/>
    </row>
    <row r="54" spans="1:11" s="8" customFormat="1" ht="41.25" customHeight="1" x14ac:dyDescent="0.3">
      <c r="A54" s="9" t="s">
        <v>158</v>
      </c>
      <c r="B54" s="9" t="s">
        <v>159</v>
      </c>
      <c r="C54" s="19">
        <v>51300</v>
      </c>
      <c r="D54" s="19">
        <v>51300</v>
      </c>
      <c r="E54" s="19">
        <v>0</v>
      </c>
      <c r="F54" s="20">
        <f>SUM(G54:I54)</f>
        <v>89</v>
      </c>
      <c r="G54" s="19">
        <v>17</v>
      </c>
      <c r="H54" s="19">
        <v>20</v>
      </c>
      <c r="I54" s="19">
        <v>52</v>
      </c>
      <c r="J54" s="38" t="str">
        <f t="shared" si="0"/>
        <v>우수</v>
      </c>
      <c r="K54" s="26"/>
    </row>
    <row r="55" spans="1:11" s="8" customFormat="1" ht="41.25" customHeight="1" x14ac:dyDescent="0.3">
      <c r="A55" s="9" t="s">
        <v>160</v>
      </c>
      <c r="B55" s="9" t="s">
        <v>161</v>
      </c>
      <c r="C55" s="20">
        <f>SUM(D55:E55)</f>
        <v>5000</v>
      </c>
      <c r="D55" s="20">
        <v>5000</v>
      </c>
      <c r="E55" s="20">
        <v>0</v>
      </c>
      <c r="F55" s="20">
        <f>SUM(G55:I55)</f>
        <v>93</v>
      </c>
      <c r="G55" s="20">
        <v>16</v>
      </c>
      <c r="H55" s="20">
        <v>23</v>
      </c>
      <c r="I55" s="20">
        <v>54</v>
      </c>
      <c r="J55" s="38" t="str">
        <f t="shared" si="0"/>
        <v>매우우수</v>
      </c>
      <c r="K55" s="26"/>
    </row>
    <row r="56" spans="1:11" s="8" customFormat="1" ht="41.25" customHeight="1" x14ac:dyDescent="0.3">
      <c r="A56" s="9" t="s">
        <v>162</v>
      </c>
      <c r="B56" s="9" t="s">
        <v>161</v>
      </c>
      <c r="C56" s="20">
        <f t="shared" ref="C56:C65" si="8">SUM(D56:E56)</f>
        <v>12000</v>
      </c>
      <c r="D56" s="20">
        <v>12000</v>
      </c>
      <c r="E56" s="20">
        <v>0</v>
      </c>
      <c r="F56" s="20">
        <f>SUM(G56:I56)</f>
        <v>94</v>
      </c>
      <c r="G56" s="20">
        <v>18</v>
      </c>
      <c r="H56" s="20">
        <v>21</v>
      </c>
      <c r="I56" s="20">
        <v>55</v>
      </c>
      <c r="J56" s="38" t="str">
        <f t="shared" si="0"/>
        <v>매우우수</v>
      </c>
      <c r="K56" s="26"/>
    </row>
    <row r="57" spans="1:11" s="8" customFormat="1" ht="41.25" customHeight="1" x14ac:dyDescent="0.3">
      <c r="A57" s="9" t="s">
        <v>163</v>
      </c>
      <c r="B57" s="9" t="s">
        <v>164</v>
      </c>
      <c r="C57" s="20">
        <f t="shared" si="8"/>
        <v>7700</v>
      </c>
      <c r="D57" s="20">
        <v>7000</v>
      </c>
      <c r="E57" s="20">
        <v>700</v>
      </c>
      <c r="F57" s="20">
        <f t="shared" ref="F57:F65" si="9">SUM(G57:I57)</f>
        <v>90</v>
      </c>
      <c r="G57" s="20">
        <v>18</v>
      </c>
      <c r="H57" s="20">
        <v>21</v>
      </c>
      <c r="I57" s="20">
        <v>51</v>
      </c>
      <c r="J57" s="38" t="str">
        <f t="shared" si="0"/>
        <v>매우우수</v>
      </c>
      <c r="K57" s="26"/>
    </row>
    <row r="58" spans="1:11" s="8" customFormat="1" ht="41.25" customHeight="1" x14ac:dyDescent="0.3">
      <c r="A58" s="9" t="s">
        <v>165</v>
      </c>
      <c r="B58" s="9" t="s">
        <v>161</v>
      </c>
      <c r="C58" s="20">
        <f t="shared" si="8"/>
        <v>10000</v>
      </c>
      <c r="D58" s="20">
        <v>10000</v>
      </c>
      <c r="E58" s="20">
        <v>0</v>
      </c>
      <c r="F58" s="20">
        <f t="shared" si="9"/>
        <v>80</v>
      </c>
      <c r="G58" s="20">
        <v>14</v>
      </c>
      <c r="H58" s="20">
        <v>21</v>
      </c>
      <c r="I58" s="20">
        <v>45</v>
      </c>
      <c r="J58" s="38" t="str">
        <f t="shared" si="0"/>
        <v>우수</v>
      </c>
      <c r="K58" s="26"/>
    </row>
    <row r="59" spans="1:11" s="8" customFormat="1" ht="41.25" customHeight="1" x14ac:dyDescent="0.3">
      <c r="A59" s="9" t="s">
        <v>166</v>
      </c>
      <c r="B59" s="9" t="s">
        <v>161</v>
      </c>
      <c r="C59" s="20">
        <f t="shared" si="8"/>
        <v>85000</v>
      </c>
      <c r="D59" s="20">
        <v>85000</v>
      </c>
      <c r="E59" s="20">
        <v>0</v>
      </c>
      <c r="F59" s="20">
        <f t="shared" si="9"/>
        <v>92</v>
      </c>
      <c r="G59" s="20">
        <v>15</v>
      </c>
      <c r="H59" s="20">
        <v>22</v>
      </c>
      <c r="I59" s="20">
        <v>55</v>
      </c>
      <c r="J59" s="38" t="str">
        <f t="shared" si="0"/>
        <v>매우우수</v>
      </c>
      <c r="K59" s="26"/>
    </row>
    <row r="60" spans="1:11" s="8" customFormat="1" ht="41.25" customHeight="1" x14ac:dyDescent="0.3">
      <c r="A60" s="9" t="s">
        <v>167</v>
      </c>
      <c r="B60" s="9" t="s">
        <v>168</v>
      </c>
      <c r="C60" s="20">
        <f t="shared" si="8"/>
        <v>40000</v>
      </c>
      <c r="D60" s="20">
        <v>37000</v>
      </c>
      <c r="E60" s="20">
        <v>3000</v>
      </c>
      <c r="F60" s="20">
        <f t="shared" si="9"/>
        <v>92</v>
      </c>
      <c r="G60" s="20">
        <v>15</v>
      </c>
      <c r="H60" s="20">
        <v>22</v>
      </c>
      <c r="I60" s="20">
        <v>55</v>
      </c>
      <c r="J60" s="38" t="str">
        <f t="shared" si="0"/>
        <v>매우우수</v>
      </c>
      <c r="K60" s="26"/>
    </row>
    <row r="61" spans="1:11" s="8" customFormat="1" ht="41.25" customHeight="1" x14ac:dyDescent="0.3">
      <c r="A61" s="9" t="s">
        <v>169</v>
      </c>
      <c r="B61" s="9" t="s">
        <v>170</v>
      </c>
      <c r="C61" s="20">
        <f t="shared" si="8"/>
        <v>33000</v>
      </c>
      <c r="D61" s="20">
        <v>30000</v>
      </c>
      <c r="E61" s="20">
        <v>3000</v>
      </c>
      <c r="F61" s="20">
        <f t="shared" si="9"/>
        <v>92</v>
      </c>
      <c r="G61" s="20">
        <v>15</v>
      </c>
      <c r="H61" s="20">
        <v>22</v>
      </c>
      <c r="I61" s="20">
        <v>55</v>
      </c>
      <c r="J61" s="38" t="str">
        <f t="shared" si="0"/>
        <v>매우우수</v>
      </c>
      <c r="K61" s="26"/>
    </row>
    <row r="62" spans="1:11" s="8" customFormat="1" ht="41.25" customHeight="1" x14ac:dyDescent="0.3">
      <c r="A62" s="9" t="s">
        <v>171</v>
      </c>
      <c r="B62" s="9" t="s">
        <v>161</v>
      </c>
      <c r="C62" s="20">
        <f t="shared" si="8"/>
        <v>17400</v>
      </c>
      <c r="D62" s="20">
        <v>15000</v>
      </c>
      <c r="E62" s="20">
        <v>2400</v>
      </c>
      <c r="F62" s="20">
        <f t="shared" si="9"/>
        <v>85</v>
      </c>
      <c r="G62" s="20">
        <v>14</v>
      </c>
      <c r="H62" s="20">
        <v>22</v>
      </c>
      <c r="I62" s="20">
        <v>49</v>
      </c>
      <c r="J62" s="38" t="str">
        <f t="shared" si="0"/>
        <v>우수</v>
      </c>
      <c r="K62" s="26"/>
    </row>
    <row r="63" spans="1:11" s="8" customFormat="1" ht="41.25" customHeight="1" x14ac:dyDescent="0.3">
      <c r="A63" s="9" t="s">
        <v>172</v>
      </c>
      <c r="B63" s="9" t="s">
        <v>168</v>
      </c>
      <c r="C63" s="20">
        <f t="shared" si="8"/>
        <v>11000</v>
      </c>
      <c r="D63" s="20">
        <v>8000</v>
      </c>
      <c r="E63" s="20">
        <v>3000</v>
      </c>
      <c r="F63" s="20">
        <f t="shared" si="9"/>
        <v>84</v>
      </c>
      <c r="G63" s="20">
        <v>14</v>
      </c>
      <c r="H63" s="20">
        <v>21</v>
      </c>
      <c r="I63" s="20">
        <v>49</v>
      </c>
      <c r="J63" s="38" t="str">
        <f t="shared" si="0"/>
        <v>우수</v>
      </c>
      <c r="K63" s="26"/>
    </row>
    <row r="64" spans="1:11" s="8" customFormat="1" ht="41.25" customHeight="1" x14ac:dyDescent="0.3">
      <c r="A64" s="9" t="s">
        <v>173</v>
      </c>
      <c r="B64" s="9" t="s">
        <v>164</v>
      </c>
      <c r="C64" s="20">
        <f t="shared" si="8"/>
        <v>3300</v>
      </c>
      <c r="D64" s="20">
        <v>3000</v>
      </c>
      <c r="E64" s="20">
        <v>300</v>
      </c>
      <c r="F64" s="20">
        <f t="shared" si="9"/>
        <v>86</v>
      </c>
      <c r="G64" s="20">
        <v>16</v>
      </c>
      <c r="H64" s="20">
        <v>21</v>
      </c>
      <c r="I64" s="20">
        <v>49</v>
      </c>
      <c r="J64" s="38" t="str">
        <f t="shared" si="0"/>
        <v>우수</v>
      </c>
      <c r="K64" s="26"/>
    </row>
    <row r="65" spans="1:11" s="8" customFormat="1" ht="41.25" customHeight="1" x14ac:dyDescent="0.3">
      <c r="A65" s="9" t="s">
        <v>174</v>
      </c>
      <c r="B65" s="9" t="s">
        <v>168</v>
      </c>
      <c r="C65" s="20">
        <f t="shared" si="8"/>
        <v>27000</v>
      </c>
      <c r="D65" s="20">
        <v>25000</v>
      </c>
      <c r="E65" s="20">
        <v>2000</v>
      </c>
      <c r="F65" s="20">
        <f t="shared" si="9"/>
        <v>80</v>
      </c>
      <c r="G65" s="20">
        <v>14</v>
      </c>
      <c r="H65" s="20">
        <v>21</v>
      </c>
      <c r="I65" s="20">
        <v>45</v>
      </c>
      <c r="J65" s="38" t="str">
        <f t="shared" si="0"/>
        <v>우수</v>
      </c>
      <c r="K65" s="26"/>
    </row>
    <row r="66" spans="1:11" s="8" customFormat="1" ht="41.25" customHeight="1" x14ac:dyDescent="0.3">
      <c r="A66" s="9" t="s">
        <v>175</v>
      </c>
      <c r="B66" s="9" t="s">
        <v>176</v>
      </c>
      <c r="C66" s="20">
        <v>16016</v>
      </c>
      <c r="D66" s="20">
        <v>10000</v>
      </c>
      <c r="E66" s="20">
        <v>6016</v>
      </c>
      <c r="F66" s="20">
        <v>92</v>
      </c>
      <c r="G66" s="20">
        <v>20</v>
      </c>
      <c r="H66" s="20">
        <v>17</v>
      </c>
      <c r="I66" s="20">
        <v>55</v>
      </c>
      <c r="J66" s="38" t="str">
        <f t="shared" si="0"/>
        <v>매우우수</v>
      </c>
      <c r="K66" s="26"/>
    </row>
    <row r="67" spans="1:11" s="8" customFormat="1" ht="41.25" customHeight="1" x14ac:dyDescent="0.3">
      <c r="A67" s="9" t="s">
        <v>177</v>
      </c>
      <c r="B67" s="9" t="s">
        <v>178</v>
      </c>
      <c r="C67" s="20">
        <v>6768</v>
      </c>
      <c r="D67" s="20">
        <v>6768</v>
      </c>
      <c r="E67" s="20">
        <v>0</v>
      </c>
      <c r="F67" s="20">
        <v>85</v>
      </c>
      <c r="G67" s="20">
        <v>20</v>
      </c>
      <c r="H67" s="20">
        <v>20</v>
      </c>
      <c r="I67" s="20">
        <v>45</v>
      </c>
      <c r="J67" s="38" t="str">
        <f t="shared" si="0"/>
        <v>우수</v>
      </c>
      <c r="K67" s="26"/>
    </row>
    <row r="68" spans="1:11" s="8" customFormat="1" ht="41.25" customHeight="1" x14ac:dyDescent="0.3">
      <c r="A68" s="9" t="s">
        <v>515</v>
      </c>
      <c r="B68" s="9" t="s">
        <v>178</v>
      </c>
      <c r="C68" s="28" t="s">
        <v>514</v>
      </c>
      <c r="D68" s="20"/>
      <c r="E68" s="20">
        <v>0</v>
      </c>
      <c r="F68" s="20">
        <v>40</v>
      </c>
      <c r="G68" s="20">
        <v>20</v>
      </c>
      <c r="H68" s="20">
        <v>7</v>
      </c>
      <c r="I68" s="20">
        <v>13</v>
      </c>
      <c r="J68" s="38" t="str">
        <f t="shared" si="0"/>
        <v>매우미흡</v>
      </c>
      <c r="K68" s="26"/>
    </row>
    <row r="69" spans="1:11" s="8" customFormat="1" ht="41.25" customHeight="1" x14ac:dyDescent="0.3">
      <c r="A69" s="9" t="s">
        <v>179</v>
      </c>
      <c r="B69" s="9" t="s">
        <v>180</v>
      </c>
      <c r="C69" s="20">
        <v>706577</v>
      </c>
      <c r="D69" s="20">
        <v>345441</v>
      </c>
      <c r="E69" s="20">
        <v>361136</v>
      </c>
      <c r="F69" s="20">
        <v>96</v>
      </c>
      <c r="G69" s="20">
        <v>19</v>
      </c>
      <c r="H69" s="20">
        <v>24</v>
      </c>
      <c r="I69" s="20">
        <v>53</v>
      </c>
      <c r="J69" s="38" t="str">
        <f t="shared" ref="J69:J132" si="10">IF(F69&lt;50,"매우미흡",IF(F69&lt;60,"미흡",IF(F69&lt;80,"보통",IF(F69&lt;90,"우수","매우우수"))))</f>
        <v>매우우수</v>
      </c>
      <c r="K69" s="26"/>
    </row>
    <row r="70" spans="1:11" s="8" customFormat="1" ht="41.25" customHeight="1" x14ac:dyDescent="0.3">
      <c r="A70" s="9" t="s">
        <v>181</v>
      </c>
      <c r="B70" s="9" t="s">
        <v>182</v>
      </c>
      <c r="C70" s="20">
        <v>38000</v>
      </c>
      <c r="D70" s="20">
        <v>30000</v>
      </c>
      <c r="E70" s="20">
        <v>8000</v>
      </c>
      <c r="F70" s="20">
        <v>98</v>
      </c>
      <c r="G70" s="20">
        <v>20</v>
      </c>
      <c r="H70" s="20">
        <v>23</v>
      </c>
      <c r="I70" s="20">
        <v>55</v>
      </c>
      <c r="J70" s="38" t="str">
        <f t="shared" si="10"/>
        <v>매우우수</v>
      </c>
      <c r="K70" s="26"/>
    </row>
    <row r="71" spans="1:11" s="8" customFormat="1" ht="41.25" customHeight="1" x14ac:dyDescent="0.3">
      <c r="A71" s="9" t="s">
        <v>183</v>
      </c>
      <c r="B71" s="9" t="s">
        <v>184</v>
      </c>
      <c r="C71" s="20">
        <v>40000</v>
      </c>
      <c r="D71" s="20">
        <v>20000</v>
      </c>
      <c r="E71" s="20">
        <v>20000</v>
      </c>
      <c r="F71" s="20">
        <v>95</v>
      </c>
      <c r="G71" s="20">
        <v>20</v>
      </c>
      <c r="H71" s="20">
        <v>25</v>
      </c>
      <c r="I71" s="20">
        <v>50</v>
      </c>
      <c r="J71" s="38" t="str">
        <f t="shared" si="10"/>
        <v>매우우수</v>
      </c>
      <c r="K71" s="26"/>
    </row>
    <row r="72" spans="1:11" s="8" customFormat="1" ht="41.25" customHeight="1" x14ac:dyDescent="0.3">
      <c r="A72" s="4" t="s">
        <v>185</v>
      </c>
      <c r="B72" s="5" t="s">
        <v>186</v>
      </c>
      <c r="C72" s="20">
        <v>15000</v>
      </c>
      <c r="D72" s="20">
        <v>15000</v>
      </c>
      <c r="E72" s="20"/>
      <c r="F72" s="20">
        <f>SUM(G72:I72)</f>
        <v>96</v>
      </c>
      <c r="G72" s="19">
        <v>19</v>
      </c>
      <c r="H72" s="19">
        <v>24</v>
      </c>
      <c r="I72" s="19">
        <v>53</v>
      </c>
      <c r="J72" s="38" t="str">
        <f t="shared" si="10"/>
        <v>매우우수</v>
      </c>
      <c r="K72" s="26"/>
    </row>
    <row r="73" spans="1:11" s="8" customFormat="1" ht="41.25" customHeight="1" x14ac:dyDescent="0.3">
      <c r="A73" s="4" t="s">
        <v>187</v>
      </c>
      <c r="B73" s="5" t="s">
        <v>186</v>
      </c>
      <c r="C73" s="20">
        <v>20000</v>
      </c>
      <c r="D73" s="20">
        <v>20000</v>
      </c>
      <c r="E73" s="20"/>
      <c r="F73" s="20">
        <f t="shared" ref="F73:F74" si="11">SUM(G73:I73)</f>
        <v>96</v>
      </c>
      <c r="G73" s="19">
        <v>19</v>
      </c>
      <c r="H73" s="19">
        <v>24</v>
      </c>
      <c r="I73" s="19">
        <v>53</v>
      </c>
      <c r="J73" s="38" t="str">
        <f t="shared" si="10"/>
        <v>매우우수</v>
      </c>
      <c r="K73" s="26"/>
    </row>
    <row r="74" spans="1:11" s="8" customFormat="1" ht="41.25" customHeight="1" x14ac:dyDescent="0.3">
      <c r="A74" s="4" t="s">
        <v>188</v>
      </c>
      <c r="B74" s="5" t="s">
        <v>186</v>
      </c>
      <c r="C74" s="20">
        <v>40000</v>
      </c>
      <c r="D74" s="20">
        <v>30000</v>
      </c>
      <c r="E74" s="20">
        <v>10000</v>
      </c>
      <c r="F74" s="20">
        <f t="shared" si="11"/>
        <v>96</v>
      </c>
      <c r="G74" s="19">
        <v>19</v>
      </c>
      <c r="H74" s="19">
        <v>25</v>
      </c>
      <c r="I74" s="19">
        <v>52</v>
      </c>
      <c r="J74" s="38" t="str">
        <f t="shared" si="10"/>
        <v>매우우수</v>
      </c>
      <c r="K74" s="26"/>
    </row>
    <row r="75" spans="1:11" s="8" customFormat="1" ht="41.25" customHeight="1" x14ac:dyDescent="0.3">
      <c r="A75" s="4" t="s">
        <v>189</v>
      </c>
      <c r="B75" s="5" t="s">
        <v>186</v>
      </c>
      <c r="C75" s="20">
        <v>10000</v>
      </c>
      <c r="D75" s="20">
        <v>10000</v>
      </c>
      <c r="E75" s="20"/>
      <c r="F75" s="20">
        <f>SUM(G75:I75)</f>
        <v>94</v>
      </c>
      <c r="G75" s="19">
        <v>19</v>
      </c>
      <c r="H75" s="19">
        <v>24</v>
      </c>
      <c r="I75" s="19">
        <v>51</v>
      </c>
      <c r="J75" s="38" t="str">
        <f t="shared" si="10"/>
        <v>매우우수</v>
      </c>
      <c r="K75" s="26"/>
    </row>
    <row r="76" spans="1:11" s="8" customFormat="1" ht="41.25" customHeight="1" x14ac:dyDescent="0.3">
      <c r="A76" s="4" t="s">
        <v>190</v>
      </c>
      <c r="B76" s="5" t="s">
        <v>186</v>
      </c>
      <c r="C76" s="20">
        <v>35000</v>
      </c>
      <c r="D76" s="20">
        <v>35000</v>
      </c>
      <c r="E76" s="20"/>
      <c r="F76" s="20">
        <f t="shared" ref="F76:F78" si="12">SUM(G76:I76)</f>
        <v>95</v>
      </c>
      <c r="G76" s="19">
        <v>18</v>
      </c>
      <c r="H76" s="19">
        <v>24</v>
      </c>
      <c r="I76" s="19">
        <v>53</v>
      </c>
      <c r="J76" s="38" t="str">
        <f t="shared" si="10"/>
        <v>매우우수</v>
      </c>
      <c r="K76" s="26"/>
    </row>
    <row r="77" spans="1:11" s="8" customFormat="1" ht="41.25" customHeight="1" x14ac:dyDescent="0.3">
      <c r="A77" s="4" t="s">
        <v>191</v>
      </c>
      <c r="B77" s="5" t="s">
        <v>186</v>
      </c>
      <c r="C77" s="20">
        <v>1500</v>
      </c>
      <c r="D77" s="20">
        <v>1500</v>
      </c>
      <c r="E77" s="20"/>
      <c r="F77" s="20">
        <f t="shared" si="12"/>
        <v>96</v>
      </c>
      <c r="G77" s="19">
        <v>18</v>
      </c>
      <c r="H77" s="19">
        <v>24</v>
      </c>
      <c r="I77" s="19">
        <v>54</v>
      </c>
      <c r="J77" s="38" t="str">
        <f t="shared" si="10"/>
        <v>매우우수</v>
      </c>
      <c r="K77" s="26"/>
    </row>
    <row r="78" spans="1:11" s="8" customFormat="1" ht="41.25" customHeight="1" x14ac:dyDescent="0.3">
      <c r="A78" s="4" t="s">
        <v>192</v>
      </c>
      <c r="B78" s="5" t="s">
        <v>186</v>
      </c>
      <c r="C78" s="20">
        <v>14400</v>
      </c>
      <c r="D78" s="20">
        <v>14400</v>
      </c>
      <c r="E78" s="20"/>
      <c r="F78" s="20">
        <f t="shared" si="12"/>
        <v>96</v>
      </c>
      <c r="G78" s="19">
        <v>18</v>
      </c>
      <c r="H78" s="19">
        <v>24</v>
      </c>
      <c r="I78" s="19">
        <v>54</v>
      </c>
      <c r="J78" s="38" t="str">
        <f t="shared" si="10"/>
        <v>매우우수</v>
      </c>
      <c r="K78" s="26"/>
    </row>
    <row r="79" spans="1:11" s="8" customFormat="1" ht="41.25" customHeight="1" x14ac:dyDescent="0.3">
      <c r="A79" s="4" t="s">
        <v>0</v>
      </c>
      <c r="B79" s="9" t="s">
        <v>193</v>
      </c>
      <c r="C79" s="19">
        <f>D79+E79</f>
        <v>62000</v>
      </c>
      <c r="D79" s="19">
        <v>62000</v>
      </c>
      <c r="E79" s="19"/>
      <c r="F79" s="20">
        <f>SUM(G79:I79)</f>
        <v>87</v>
      </c>
      <c r="G79" s="19">
        <v>13</v>
      </c>
      <c r="H79" s="19">
        <v>23</v>
      </c>
      <c r="I79" s="19">
        <v>51</v>
      </c>
      <c r="J79" s="38" t="str">
        <f t="shared" si="10"/>
        <v>우수</v>
      </c>
      <c r="K79" s="26"/>
    </row>
    <row r="80" spans="1:11" s="8" customFormat="1" ht="41.25" customHeight="1" x14ac:dyDescent="0.3">
      <c r="A80" s="4" t="s">
        <v>1</v>
      </c>
      <c r="B80" s="9" t="s">
        <v>193</v>
      </c>
      <c r="C80" s="19">
        <f t="shared" ref="C80:C133" si="13">D80+E80</f>
        <v>5000</v>
      </c>
      <c r="D80" s="19">
        <v>5000</v>
      </c>
      <c r="E80" s="19"/>
      <c r="F80" s="20">
        <f t="shared" ref="F80:F130" si="14">SUM(G80:I80)</f>
        <v>86</v>
      </c>
      <c r="G80" s="19">
        <v>16</v>
      </c>
      <c r="H80" s="19">
        <v>20</v>
      </c>
      <c r="I80" s="19">
        <v>50</v>
      </c>
      <c r="J80" s="38" t="str">
        <f t="shared" si="10"/>
        <v>우수</v>
      </c>
      <c r="K80" s="26"/>
    </row>
    <row r="81" spans="1:11" s="8" customFormat="1" ht="41.25" customHeight="1" x14ac:dyDescent="0.3">
      <c r="A81" s="4" t="s">
        <v>2</v>
      </c>
      <c r="B81" s="9" t="s">
        <v>193</v>
      </c>
      <c r="C81" s="19">
        <f t="shared" si="13"/>
        <v>3000</v>
      </c>
      <c r="D81" s="19">
        <v>3000</v>
      </c>
      <c r="E81" s="19"/>
      <c r="F81" s="20">
        <f t="shared" si="14"/>
        <v>82</v>
      </c>
      <c r="G81" s="19">
        <v>11</v>
      </c>
      <c r="H81" s="19">
        <v>23</v>
      </c>
      <c r="I81" s="19">
        <v>48</v>
      </c>
      <c r="J81" s="38" t="str">
        <f t="shared" si="10"/>
        <v>우수</v>
      </c>
      <c r="K81" s="26"/>
    </row>
    <row r="82" spans="1:11" s="8" customFormat="1" ht="41.25" customHeight="1" x14ac:dyDescent="0.3">
      <c r="A82" s="4" t="s">
        <v>3</v>
      </c>
      <c r="B82" s="9" t="s">
        <v>193</v>
      </c>
      <c r="C82" s="19">
        <f t="shared" si="13"/>
        <v>15000</v>
      </c>
      <c r="D82" s="19">
        <v>15000</v>
      </c>
      <c r="E82" s="19"/>
      <c r="F82" s="20">
        <f t="shared" si="14"/>
        <v>86</v>
      </c>
      <c r="G82" s="19">
        <v>16</v>
      </c>
      <c r="H82" s="19">
        <v>20</v>
      </c>
      <c r="I82" s="19">
        <v>50</v>
      </c>
      <c r="J82" s="38" t="str">
        <f t="shared" si="10"/>
        <v>우수</v>
      </c>
      <c r="K82" s="26"/>
    </row>
    <row r="83" spans="1:11" s="8" customFormat="1" ht="41.25" customHeight="1" x14ac:dyDescent="0.3">
      <c r="A83" s="4" t="s">
        <v>4</v>
      </c>
      <c r="B83" s="9" t="s">
        <v>193</v>
      </c>
      <c r="C83" s="19">
        <f t="shared" si="13"/>
        <v>21000</v>
      </c>
      <c r="D83" s="19">
        <v>21000</v>
      </c>
      <c r="E83" s="19"/>
      <c r="F83" s="20">
        <f t="shared" si="14"/>
        <v>93</v>
      </c>
      <c r="G83" s="19">
        <v>17</v>
      </c>
      <c r="H83" s="19">
        <v>23</v>
      </c>
      <c r="I83" s="19">
        <v>53</v>
      </c>
      <c r="J83" s="38" t="str">
        <f t="shared" si="10"/>
        <v>매우우수</v>
      </c>
      <c r="K83" s="26"/>
    </row>
    <row r="84" spans="1:11" s="8" customFormat="1" ht="41.25" customHeight="1" x14ac:dyDescent="0.3">
      <c r="A84" s="4" t="s">
        <v>5</v>
      </c>
      <c r="B84" s="9" t="s">
        <v>193</v>
      </c>
      <c r="C84" s="19">
        <f t="shared" si="13"/>
        <v>20000</v>
      </c>
      <c r="D84" s="19">
        <v>20000</v>
      </c>
      <c r="E84" s="19"/>
      <c r="F84" s="20">
        <f t="shared" si="14"/>
        <v>82</v>
      </c>
      <c r="G84" s="19">
        <v>16</v>
      </c>
      <c r="H84" s="19">
        <v>17</v>
      </c>
      <c r="I84" s="19">
        <v>49</v>
      </c>
      <c r="J84" s="38" t="str">
        <f t="shared" si="10"/>
        <v>우수</v>
      </c>
      <c r="K84" s="26"/>
    </row>
    <row r="85" spans="1:11" s="8" customFormat="1" ht="41.25" customHeight="1" x14ac:dyDescent="0.3">
      <c r="A85" s="4" t="s">
        <v>6</v>
      </c>
      <c r="B85" s="9" t="s">
        <v>193</v>
      </c>
      <c r="C85" s="19">
        <f t="shared" si="13"/>
        <v>20000</v>
      </c>
      <c r="D85" s="19">
        <v>20000</v>
      </c>
      <c r="E85" s="19"/>
      <c r="F85" s="20">
        <f t="shared" si="14"/>
        <v>82</v>
      </c>
      <c r="G85" s="19">
        <v>16</v>
      </c>
      <c r="H85" s="19">
        <v>17</v>
      </c>
      <c r="I85" s="19">
        <v>49</v>
      </c>
      <c r="J85" s="38" t="str">
        <f t="shared" si="10"/>
        <v>우수</v>
      </c>
      <c r="K85" s="26"/>
    </row>
    <row r="86" spans="1:11" s="8" customFormat="1" ht="41.25" customHeight="1" x14ac:dyDescent="0.3">
      <c r="A86" s="4" t="s">
        <v>7</v>
      </c>
      <c r="B86" s="9" t="s">
        <v>194</v>
      </c>
      <c r="C86" s="19">
        <f t="shared" si="13"/>
        <v>20000</v>
      </c>
      <c r="D86" s="19">
        <v>20000</v>
      </c>
      <c r="E86" s="19"/>
      <c r="F86" s="20">
        <f t="shared" si="14"/>
        <v>90</v>
      </c>
      <c r="G86" s="19">
        <v>15</v>
      </c>
      <c r="H86" s="19">
        <v>20</v>
      </c>
      <c r="I86" s="19">
        <v>55</v>
      </c>
      <c r="J86" s="38" t="str">
        <f t="shared" si="10"/>
        <v>매우우수</v>
      </c>
      <c r="K86" s="26"/>
    </row>
    <row r="87" spans="1:11" s="8" customFormat="1" ht="41.25" customHeight="1" x14ac:dyDescent="0.3">
      <c r="A87" s="4" t="s">
        <v>8</v>
      </c>
      <c r="B87" s="9" t="s">
        <v>193</v>
      </c>
      <c r="C87" s="19">
        <f t="shared" si="13"/>
        <v>6000</v>
      </c>
      <c r="D87" s="19">
        <v>6000</v>
      </c>
      <c r="E87" s="19"/>
      <c r="F87" s="20">
        <f t="shared" si="14"/>
        <v>88</v>
      </c>
      <c r="G87" s="19">
        <v>15</v>
      </c>
      <c r="H87" s="19">
        <v>23</v>
      </c>
      <c r="I87" s="19">
        <v>50</v>
      </c>
      <c r="J87" s="38" t="str">
        <f t="shared" si="10"/>
        <v>우수</v>
      </c>
      <c r="K87" s="26"/>
    </row>
    <row r="88" spans="1:11" s="8" customFormat="1" ht="41.25" customHeight="1" x14ac:dyDescent="0.3">
      <c r="A88" s="4" t="s">
        <v>9</v>
      </c>
      <c r="B88" s="9" t="s">
        <v>195</v>
      </c>
      <c r="C88" s="19">
        <f t="shared" si="13"/>
        <v>25000</v>
      </c>
      <c r="D88" s="19">
        <v>25000</v>
      </c>
      <c r="E88" s="19"/>
      <c r="F88" s="20">
        <f t="shared" si="14"/>
        <v>92</v>
      </c>
      <c r="G88" s="19">
        <v>18</v>
      </c>
      <c r="H88" s="19">
        <v>21</v>
      </c>
      <c r="I88" s="19">
        <v>53</v>
      </c>
      <c r="J88" s="38" t="str">
        <f t="shared" si="10"/>
        <v>매우우수</v>
      </c>
      <c r="K88" s="26"/>
    </row>
    <row r="89" spans="1:11" s="8" customFormat="1" ht="41.25" customHeight="1" x14ac:dyDescent="0.3">
      <c r="A89" s="4" t="s">
        <v>10</v>
      </c>
      <c r="B89" s="9" t="s">
        <v>195</v>
      </c>
      <c r="C89" s="19">
        <f t="shared" si="13"/>
        <v>10000</v>
      </c>
      <c r="D89" s="19">
        <v>10000</v>
      </c>
      <c r="E89" s="19"/>
      <c r="F89" s="20">
        <f t="shared" si="14"/>
        <v>89</v>
      </c>
      <c r="G89" s="19">
        <v>16</v>
      </c>
      <c r="H89" s="19">
        <v>21</v>
      </c>
      <c r="I89" s="19">
        <v>52</v>
      </c>
      <c r="J89" s="38" t="str">
        <f t="shared" si="10"/>
        <v>우수</v>
      </c>
      <c r="K89" s="26"/>
    </row>
    <row r="90" spans="1:11" s="8" customFormat="1" ht="41.25" customHeight="1" x14ac:dyDescent="0.3">
      <c r="A90" s="4" t="s">
        <v>11</v>
      </c>
      <c r="B90" s="9" t="s">
        <v>195</v>
      </c>
      <c r="C90" s="19">
        <f t="shared" si="13"/>
        <v>5000</v>
      </c>
      <c r="D90" s="19">
        <v>5000</v>
      </c>
      <c r="E90" s="19"/>
      <c r="F90" s="20">
        <f t="shared" si="14"/>
        <v>86</v>
      </c>
      <c r="G90" s="19">
        <v>14</v>
      </c>
      <c r="H90" s="19">
        <v>20</v>
      </c>
      <c r="I90" s="19">
        <v>52</v>
      </c>
      <c r="J90" s="38" t="str">
        <f t="shared" si="10"/>
        <v>우수</v>
      </c>
      <c r="K90" s="26"/>
    </row>
    <row r="91" spans="1:11" s="8" customFormat="1" ht="41.25" customHeight="1" x14ac:dyDescent="0.3">
      <c r="A91" s="4" t="s">
        <v>12</v>
      </c>
      <c r="B91" s="9" t="s">
        <v>195</v>
      </c>
      <c r="C91" s="19">
        <f t="shared" si="13"/>
        <v>10000</v>
      </c>
      <c r="D91" s="19">
        <v>10000</v>
      </c>
      <c r="E91" s="19"/>
      <c r="F91" s="20">
        <f t="shared" si="14"/>
        <v>93</v>
      </c>
      <c r="G91" s="19">
        <v>17</v>
      </c>
      <c r="H91" s="19">
        <v>23</v>
      </c>
      <c r="I91" s="19">
        <v>53</v>
      </c>
      <c r="J91" s="38" t="str">
        <f t="shared" si="10"/>
        <v>매우우수</v>
      </c>
      <c r="K91" s="26"/>
    </row>
    <row r="92" spans="1:11" s="8" customFormat="1" ht="41.25" customHeight="1" x14ac:dyDescent="0.3">
      <c r="A92" s="4" t="s">
        <v>13</v>
      </c>
      <c r="B92" s="9" t="s">
        <v>195</v>
      </c>
      <c r="C92" s="19">
        <f t="shared" si="13"/>
        <v>25000</v>
      </c>
      <c r="D92" s="19">
        <v>25000</v>
      </c>
      <c r="E92" s="19"/>
      <c r="F92" s="20">
        <f t="shared" si="14"/>
        <v>88</v>
      </c>
      <c r="G92" s="19">
        <v>15</v>
      </c>
      <c r="H92" s="19">
        <v>20</v>
      </c>
      <c r="I92" s="19">
        <v>53</v>
      </c>
      <c r="J92" s="38" t="str">
        <f t="shared" si="10"/>
        <v>우수</v>
      </c>
      <c r="K92" s="26"/>
    </row>
    <row r="93" spans="1:11" s="8" customFormat="1" ht="41.25" customHeight="1" x14ac:dyDescent="0.3">
      <c r="A93" s="4" t="s">
        <v>14</v>
      </c>
      <c r="B93" s="9" t="s">
        <v>195</v>
      </c>
      <c r="C93" s="19">
        <f t="shared" si="13"/>
        <v>20000</v>
      </c>
      <c r="D93" s="19">
        <v>20000</v>
      </c>
      <c r="E93" s="19"/>
      <c r="F93" s="20">
        <f t="shared" si="14"/>
        <v>89</v>
      </c>
      <c r="G93" s="19">
        <v>16</v>
      </c>
      <c r="H93" s="19">
        <v>21</v>
      </c>
      <c r="I93" s="19">
        <v>52</v>
      </c>
      <c r="J93" s="38" t="str">
        <f t="shared" si="10"/>
        <v>우수</v>
      </c>
      <c r="K93" s="26"/>
    </row>
    <row r="94" spans="1:11" s="8" customFormat="1" ht="41.25" customHeight="1" x14ac:dyDescent="0.3">
      <c r="A94" s="4" t="s">
        <v>15</v>
      </c>
      <c r="B94" s="9" t="s">
        <v>195</v>
      </c>
      <c r="C94" s="19">
        <f t="shared" si="13"/>
        <v>20000</v>
      </c>
      <c r="D94" s="19">
        <v>20000</v>
      </c>
      <c r="E94" s="19"/>
      <c r="F94" s="20">
        <f t="shared" si="14"/>
        <v>80</v>
      </c>
      <c r="G94" s="19">
        <v>12</v>
      </c>
      <c r="H94" s="19">
        <v>20</v>
      </c>
      <c r="I94" s="19">
        <v>48</v>
      </c>
      <c r="J94" s="38" t="str">
        <f t="shared" si="10"/>
        <v>우수</v>
      </c>
      <c r="K94" s="26"/>
    </row>
    <row r="95" spans="1:11" s="8" customFormat="1" ht="41.25" customHeight="1" x14ac:dyDescent="0.3">
      <c r="A95" s="4" t="s">
        <v>16</v>
      </c>
      <c r="B95" s="9" t="s">
        <v>195</v>
      </c>
      <c r="C95" s="19">
        <f t="shared" si="13"/>
        <v>20000</v>
      </c>
      <c r="D95" s="19">
        <v>20000</v>
      </c>
      <c r="E95" s="19"/>
      <c r="F95" s="20">
        <f t="shared" si="14"/>
        <v>89</v>
      </c>
      <c r="G95" s="19">
        <v>15</v>
      </c>
      <c r="H95" s="19">
        <v>21</v>
      </c>
      <c r="I95" s="19">
        <v>53</v>
      </c>
      <c r="J95" s="38" t="str">
        <f t="shared" si="10"/>
        <v>우수</v>
      </c>
      <c r="K95" s="26"/>
    </row>
    <row r="96" spans="1:11" s="8" customFormat="1" ht="41.25" customHeight="1" x14ac:dyDescent="0.3">
      <c r="A96" s="4" t="s">
        <v>17</v>
      </c>
      <c r="B96" s="9" t="s">
        <v>195</v>
      </c>
      <c r="C96" s="19">
        <f t="shared" si="13"/>
        <v>25000</v>
      </c>
      <c r="D96" s="19">
        <v>25000</v>
      </c>
      <c r="E96" s="19"/>
      <c r="F96" s="20">
        <f t="shared" si="14"/>
        <v>90</v>
      </c>
      <c r="G96" s="19">
        <v>17</v>
      </c>
      <c r="H96" s="19">
        <v>22</v>
      </c>
      <c r="I96" s="19">
        <v>51</v>
      </c>
      <c r="J96" s="38" t="str">
        <f t="shared" si="10"/>
        <v>매우우수</v>
      </c>
      <c r="K96" s="26"/>
    </row>
    <row r="97" spans="1:11" s="8" customFormat="1" ht="41.25" customHeight="1" x14ac:dyDescent="0.3">
      <c r="A97" s="4" t="s">
        <v>18</v>
      </c>
      <c r="B97" s="9" t="s">
        <v>196</v>
      </c>
      <c r="C97" s="19">
        <f t="shared" si="13"/>
        <v>3000</v>
      </c>
      <c r="D97" s="19">
        <v>3000</v>
      </c>
      <c r="E97" s="19"/>
      <c r="F97" s="20">
        <f t="shared" si="14"/>
        <v>80</v>
      </c>
      <c r="G97" s="19">
        <v>14</v>
      </c>
      <c r="H97" s="19">
        <v>19</v>
      </c>
      <c r="I97" s="19">
        <v>47</v>
      </c>
      <c r="J97" s="38" t="str">
        <f t="shared" si="10"/>
        <v>우수</v>
      </c>
      <c r="K97" s="26"/>
    </row>
    <row r="98" spans="1:11" s="8" customFormat="1" ht="41.25" customHeight="1" x14ac:dyDescent="0.3">
      <c r="A98" s="4" t="s">
        <v>19</v>
      </c>
      <c r="B98" s="9" t="s">
        <v>196</v>
      </c>
      <c r="C98" s="19">
        <f t="shared" si="13"/>
        <v>3000</v>
      </c>
      <c r="D98" s="19">
        <v>3000</v>
      </c>
      <c r="E98" s="19"/>
      <c r="F98" s="20">
        <f t="shared" si="14"/>
        <v>86</v>
      </c>
      <c r="G98" s="19">
        <v>14</v>
      </c>
      <c r="H98" s="19">
        <v>22</v>
      </c>
      <c r="I98" s="19">
        <v>50</v>
      </c>
      <c r="J98" s="38" t="str">
        <f t="shared" si="10"/>
        <v>우수</v>
      </c>
      <c r="K98" s="26"/>
    </row>
    <row r="99" spans="1:11" s="8" customFormat="1" ht="41.25" customHeight="1" x14ac:dyDescent="0.3">
      <c r="A99" s="4" t="s">
        <v>20</v>
      </c>
      <c r="B99" s="9" t="s">
        <v>197</v>
      </c>
      <c r="C99" s="19">
        <f t="shared" si="13"/>
        <v>10000</v>
      </c>
      <c r="D99" s="19">
        <v>10000</v>
      </c>
      <c r="E99" s="19"/>
      <c r="F99" s="20">
        <f t="shared" si="14"/>
        <v>88</v>
      </c>
      <c r="G99" s="19">
        <v>14</v>
      </c>
      <c r="H99" s="19">
        <v>23</v>
      </c>
      <c r="I99" s="19">
        <v>51</v>
      </c>
      <c r="J99" s="38" t="str">
        <f t="shared" si="10"/>
        <v>우수</v>
      </c>
      <c r="K99" s="26"/>
    </row>
    <row r="100" spans="1:11" s="8" customFormat="1" ht="41.25" customHeight="1" x14ac:dyDescent="0.3">
      <c r="A100" s="4" t="s">
        <v>21</v>
      </c>
      <c r="B100" s="9" t="s">
        <v>198</v>
      </c>
      <c r="C100" s="19">
        <f t="shared" si="13"/>
        <v>5000</v>
      </c>
      <c r="D100" s="19">
        <v>5000</v>
      </c>
      <c r="E100" s="19"/>
      <c r="F100" s="20">
        <f t="shared" si="14"/>
        <v>82</v>
      </c>
      <c r="G100" s="19">
        <v>16</v>
      </c>
      <c r="H100" s="19">
        <v>16</v>
      </c>
      <c r="I100" s="19">
        <v>50</v>
      </c>
      <c r="J100" s="38" t="str">
        <f t="shared" si="10"/>
        <v>우수</v>
      </c>
      <c r="K100" s="26"/>
    </row>
    <row r="101" spans="1:11" s="8" customFormat="1" ht="41.25" customHeight="1" x14ac:dyDescent="0.3">
      <c r="A101" s="4" t="s">
        <v>22</v>
      </c>
      <c r="B101" s="9" t="s">
        <v>199</v>
      </c>
      <c r="C101" s="19">
        <f t="shared" si="13"/>
        <v>10000</v>
      </c>
      <c r="D101" s="19">
        <v>10000</v>
      </c>
      <c r="E101" s="19"/>
      <c r="F101" s="20">
        <f t="shared" si="14"/>
        <v>93</v>
      </c>
      <c r="G101" s="19">
        <v>17</v>
      </c>
      <c r="H101" s="19">
        <v>23</v>
      </c>
      <c r="I101" s="19">
        <v>53</v>
      </c>
      <c r="J101" s="38" t="str">
        <f t="shared" si="10"/>
        <v>매우우수</v>
      </c>
      <c r="K101" s="26"/>
    </row>
    <row r="102" spans="1:11" s="8" customFormat="1" ht="41.25" customHeight="1" x14ac:dyDescent="0.3">
      <c r="A102" s="4" t="s">
        <v>23</v>
      </c>
      <c r="B102" s="9" t="s">
        <v>200</v>
      </c>
      <c r="C102" s="19">
        <f t="shared" si="13"/>
        <v>55000</v>
      </c>
      <c r="D102" s="19">
        <v>55000</v>
      </c>
      <c r="E102" s="19"/>
      <c r="F102" s="20">
        <f t="shared" si="14"/>
        <v>89</v>
      </c>
      <c r="G102" s="19">
        <v>17</v>
      </c>
      <c r="H102" s="19">
        <v>21</v>
      </c>
      <c r="I102" s="19">
        <v>51</v>
      </c>
      <c r="J102" s="38" t="str">
        <f t="shared" si="10"/>
        <v>우수</v>
      </c>
      <c r="K102" s="26"/>
    </row>
    <row r="103" spans="1:11" s="8" customFormat="1" ht="41.25" customHeight="1" x14ac:dyDescent="0.3">
      <c r="A103" s="4" t="s">
        <v>24</v>
      </c>
      <c r="B103" s="9" t="s">
        <v>201</v>
      </c>
      <c r="C103" s="19">
        <f t="shared" si="13"/>
        <v>5000</v>
      </c>
      <c r="D103" s="19">
        <v>5000</v>
      </c>
      <c r="E103" s="19"/>
      <c r="F103" s="20">
        <f t="shared" si="14"/>
        <v>93</v>
      </c>
      <c r="G103" s="19">
        <v>17</v>
      </c>
      <c r="H103" s="19">
        <v>23</v>
      </c>
      <c r="I103" s="19">
        <v>53</v>
      </c>
      <c r="J103" s="38" t="str">
        <f t="shared" si="10"/>
        <v>매우우수</v>
      </c>
      <c r="K103" s="26"/>
    </row>
    <row r="104" spans="1:11" s="8" customFormat="1" ht="41.25" customHeight="1" x14ac:dyDescent="0.3">
      <c r="A104" s="4" t="s">
        <v>25</v>
      </c>
      <c r="B104" s="9" t="s">
        <v>201</v>
      </c>
      <c r="C104" s="19">
        <f t="shared" si="13"/>
        <v>12000</v>
      </c>
      <c r="D104" s="19">
        <v>12000</v>
      </c>
      <c r="E104" s="19"/>
      <c r="F104" s="20">
        <f t="shared" si="14"/>
        <v>87</v>
      </c>
      <c r="G104" s="19">
        <v>15</v>
      </c>
      <c r="H104" s="19">
        <v>19</v>
      </c>
      <c r="I104" s="19">
        <v>53</v>
      </c>
      <c r="J104" s="38" t="str">
        <f t="shared" si="10"/>
        <v>우수</v>
      </c>
      <c r="K104" s="26"/>
    </row>
    <row r="105" spans="1:11" s="8" customFormat="1" ht="41.25" customHeight="1" x14ac:dyDescent="0.3">
      <c r="A105" s="4" t="s">
        <v>26</v>
      </c>
      <c r="B105" s="9" t="s">
        <v>198</v>
      </c>
      <c r="C105" s="19">
        <f t="shared" si="13"/>
        <v>2000</v>
      </c>
      <c r="D105" s="19">
        <v>2000</v>
      </c>
      <c r="E105" s="19"/>
      <c r="F105" s="20">
        <f t="shared" si="14"/>
        <v>82</v>
      </c>
      <c r="G105" s="19">
        <v>17</v>
      </c>
      <c r="H105" s="19">
        <v>18</v>
      </c>
      <c r="I105" s="19">
        <v>47</v>
      </c>
      <c r="J105" s="38" t="str">
        <f t="shared" si="10"/>
        <v>우수</v>
      </c>
      <c r="K105" s="26"/>
    </row>
    <row r="106" spans="1:11" s="8" customFormat="1" ht="41.25" customHeight="1" x14ac:dyDescent="0.3">
      <c r="A106" s="4" t="s">
        <v>27</v>
      </c>
      <c r="B106" s="9" t="s">
        <v>202</v>
      </c>
      <c r="C106" s="19">
        <f t="shared" si="13"/>
        <v>30000</v>
      </c>
      <c r="D106" s="19">
        <v>30000</v>
      </c>
      <c r="E106" s="19"/>
      <c r="F106" s="20">
        <f t="shared" si="14"/>
        <v>82</v>
      </c>
      <c r="G106" s="19">
        <v>16</v>
      </c>
      <c r="H106" s="19">
        <v>17</v>
      </c>
      <c r="I106" s="19">
        <v>49</v>
      </c>
      <c r="J106" s="38" t="str">
        <f t="shared" si="10"/>
        <v>우수</v>
      </c>
      <c r="K106" s="26"/>
    </row>
    <row r="107" spans="1:11" s="8" customFormat="1" ht="41.25" customHeight="1" x14ac:dyDescent="0.3">
      <c r="A107" s="4" t="s">
        <v>28</v>
      </c>
      <c r="B107" s="9" t="s">
        <v>193</v>
      </c>
      <c r="C107" s="19">
        <f t="shared" si="13"/>
        <v>75000</v>
      </c>
      <c r="D107" s="19">
        <v>75000</v>
      </c>
      <c r="E107" s="19"/>
      <c r="F107" s="20">
        <f t="shared" si="14"/>
        <v>90</v>
      </c>
      <c r="G107" s="19">
        <v>15</v>
      </c>
      <c r="H107" s="19">
        <v>23</v>
      </c>
      <c r="I107" s="19">
        <v>52</v>
      </c>
      <c r="J107" s="38" t="str">
        <f t="shared" si="10"/>
        <v>매우우수</v>
      </c>
      <c r="K107" s="26"/>
    </row>
    <row r="108" spans="1:11" s="8" customFormat="1" ht="41.25" customHeight="1" x14ac:dyDescent="0.3">
      <c r="A108" s="4" t="s">
        <v>29</v>
      </c>
      <c r="B108" s="9" t="s">
        <v>195</v>
      </c>
      <c r="C108" s="19">
        <f t="shared" si="13"/>
        <v>35000</v>
      </c>
      <c r="D108" s="19">
        <v>35000</v>
      </c>
      <c r="E108" s="19"/>
      <c r="F108" s="20">
        <f t="shared" si="14"/>
        <v>92</v>
      </c>
      <c r="G108" s="19">
        <v>18</v>
      </c>
      <c r="H108" s="19">
        <v>21</v>
      </c>
      <c r="I108" s="19">
        <v>53</v>
      </c>
      <c r="J108" s="38" t="str">
        <f t="shared" si="10"/>
        <v>매우우수</v>
      </c>
      <c r="K108" s="26"/>
    </row>
    <row r="109" spans="1:11" s="8" customFormat="1" ht="41.25" customHeight="1" x14ac:dyDescent="0.3">
      <c r="A109" s="4" t="s">
        <v>30</v>
      </c>
      <c r="B109" s="9" t="s">
        <v>196</v>
      </c>
      <c r="C109" s="19">
        <f t="shared" si="13"/>
        <v>4000</v>
      </c>
      <c r="D109" s="19">
        <v>4000</v>
      </c>
      <c r="E109" s="19"/>
      <c r="F109" s="20">
        <f t="shared" si="14"/>
        <v>89</v>
      </c>
      <c r="G109" s="19">
        <v>16</v>
      </c>
      <c r="H109" s="19">
        <v>20</v>
      </c>
      <c r="I109" s="19">
        <v>53</v>
      </c>
      <c r="J109" s="38" t="str">
        <f t="shared" si="10"/>
        <v>우수</v>
      </c>
      <c r="K109" s="26"/>
    </row>
    <row r="110" spans="1:11" s="8" customFormat="1" ht="41.25" customHeight="1" x14ac:dyDescent="0.3">
      <c r="A110" s="4" t="s">
        <v>31</v>
      </c>
      <c r="B110" s="9" t="s">
        <v>193</v>
      </c>
      <c r="C110" s="19">
        <f t="shared" si="13"/>
        <v>22000</v>
      </c>
      <c r="D110" s="19">
        <v>22000</v>
      </c>
      <c r="E110" s="19"/>
      <c r="F110" s="20">
        <f t="shared" si="14"/>
        <v>82</v>
      </c>
      <c r="G110" s="19">
        <v>11</v>
      </c>
      <c r="H110" s="19">
        <v>21</v>
      </c>
      <c r="I110" s="19">
        <v>50</v>
      </c>
      <c r="J110" s="38" t="str">
        <f t="shared" si="10"/>
        <v>우수</v>
      </c>
      <c r="K110" s="26"/>
    </row>
    <row r="111" spans="1:11" s="8" customFormat="1" ht="41.25" customHeight="1" x14ac:dyDescent="0.3">
      <c r="A111" s="4" t="s">
        <v>32</v>
      </c>
      <c r="B111" s="9" t="s">
        <v>195</v>
      </c>
      <c r="C111" s="19">
        <f t="shared" si="13"/>
        <v>23000</v>
      </c>
      <c r="D111" s="19">
        <v>23000</v>
      </c>
      <c r="E111" s="19"/>
      <c r="F111" s="20">
        <f t="shared" si="14"/>
        <v>86</v>
      </c>
      <c r="G111" s="19">
        <v>16</v>
      </c>
      <c r="H111" s="19">
        <v>19</v>
      </c>
      <c r="I111" s="19">
        <v>51</v>
      </c>
      <c r="J111" s="38" t="str">
        <f t="shared" si="10"/>
        <v>우수</v>
      </c>
      <c r="K111" s="26"/>
    </row>
    <row r="112" spans="1:11" s="8" customFormat="1" ht="41.25" customHeight="1" x14ac:dyDescent="0.3">
      <c r="A112" s="4" t="s">
        <v>33</v>
      </c>
      <c r="B112" s="9" t="s">
        <v>195</v>
      </c>
      <c r="C112" s="19">
        <f t="shared" si="13"/>
        <v>15000</v>
      </c>
      <c r="D112" s="19">
        <v>15000</v>
      </c>
      <c r="E112" s="19"/>
      <c r="F112" s="20">
        <f t="shared" si="14"/>
        <v>93</v>
      </c>
      <c r="G112" s="19">
        <v>17</v>
      </c>
      <c r="H112" s="19">
        <v>23</v>
      </c>
      <c r="I112" s="19">
        <v>53</v>
      </c>
      <c r="J112" s="38" t="str">
        <f t="shared" si="10"/>
        <v>매우우수</v>
      </c>
      <c r="K112" s="26"/>
    </row>
    <row r="113" spans="1:11" s="8" customFormat="1" ht="41.25" customHeight="1" x14ac:dyDescent="0.3">
      <c r="A113" s="4" t="s">
        <v>34</v>
      </c>
      <c r="B113" s="9" t="s">
        <v>203</v>
      </c>
      <c r="C113" s="19">
        <f t="shared" si="13"/>
        <v>30000</v>
      </c>
      <c r="D113" s="19">
        <v>30000</v>
      </c>
      <c r="E113" s="19"/>
      <c r="F113" s="20">
        <f t="shared" si="14"/>
        <v>93</v>
      </c>
      <c r="G113" s="19">
        <v>17</v>
      </c>
      <c r="H113" s="19">
        <v>23</v>
      </c>
      <c r="I113" s="19">
        <v>53</v>
      </c>
      <c r="J113" s="38" t="str">
        <f t="shared" si="10"/>
        <v>매우우수</v>
      </c>
      <c r="K113" s="26"/>
    </row>
    <row r="114" spans="1:11" s="8" customFormat="1" ht="41.25" customHeight="1" x14ac:dyDescent="0.3">
      <c r="A114" s="4" t="s">
        <v>35</v>
      </c>
      <c r="B114" s="9" t="s">
        <v>195</v>
      </c>
      <c r="C114" s="19">
        <f t="shared" si="13"/>
        <v>10000</v>
      </c>
      <c r="D114" s="19">
        <v>10000</v>
      </c>
      <c r="E114" s="19"/>
      <c r="F114" s="20">
        <f t="shared" si="14"/>
        <v>85</v>
      </c>
      <c r="G114" s="19">
        <v>15</v>
      </c>
      <c r="H114" s="19">
        <v>22</v>
      </c>
      <c r="I114" s="19">
        <v>48</v>
      </c>
      <c r="J114" s="38" t="str">
        <f t="shared" si="10"/>
        <v>우수</v>
      </c>
      <c r="K114" s="26"/>
    </row>
    <row r="115" spans="1:11" s="8" customFormat="1" ht="41.25" customHeight="1" x14ac:dyDescent="0.3">
      <c r="A115" s="4" t="s">
        <v>36</v>
      </c>
      <c r="B115" s="9" t="s">
        <v>196</v>
      </c>
      <c r="C115" s="19">
        <f t="shared" si="13"/>
        <v>12000</v>
      </c>
      <c r="D115" s="19">
        <v>12000</v>
      </c>
      <c r="E115" s="19"/>
      <c r="F115" s="20">
        <f t="shared" si="14"/>
        <v>89</v>
      </c>
      <c r="G115" s="19">
        <v>17</v>
      </c>
      <c r="H115" s="19">
        <v>19</v>
      </c>
      <c r="I115" s="19">
        <v>53</v>
      </c>
      <c r="J115" s="38" t="str">
        <f t="shared" si="10"/>
        <v>우수</v>
      </c>
      <c r="K115" s="26"/>
    </row>
    <row r="116" spans="1:11" s="8" customFormat="1" ht="41.25" customHeight="1" x14ac:dyDescent="0.3">
      <c r="A116" s="4" t="s">
        <v>37</v>
      </c>
      <c r="B116" s="9" t="s">
        <v>196</v>
      </c>
      <c r="C116" s="19">
        <f t="shared" si="13"/>
        <v>15000</v>
      </c>
      <c r="D116" s="19">
        <v>15000</v>
      </c>
      <c r="E116" s="19"/>
      <c r="F116" s="20">
        <f t="shared" si="14"/>
        <v>81</v>
      </c>
      <c r="G116" s="19">
        <v>14</v>
      </c>
      <c r="H116" s="19">
        <v>21</v>
      </c>
      <c r="I116" s="19">
        <v>46</v>
      </c>
      <c r="J116" s="38" t="str">
        <f t="shared" si="10"/>
        <v>우수</v>
      </c>
      <c r="K116" s="26"/>
    </row>
    <row r="117" spans="1:11" s="8" customFormat="1" ht="41.25" customHeight="1" x14ac:dyDescent="0.3">
      <c r="A117" s="4" t="s">
        <v>38</v>
      </c>
      <c r="B117" s="9" t="s">
        <v>196</v>
      </c>
      <c r="C117" s="19">
        <f t="shared" si="13"/>
        <v>5000</v>
      </c>
      <c r="D117" s="19">
        <v>5000</v>
      </c>
      <c r="E117" s="19"/>
      <c r="F117" s="20">
        <f t="shared" si="14"/>
        <v>86</v>
      </c>
      <c r="G117" s="19">
        <v>17</v>
      </c>
      <c r="H117" s="19">
        <v>19</v>
      </c>
      <c r="I117" s="19">
        <v>50</v>
      </c>
      <c r="J117" s="38" t="str">
        <f t="shared" si="10"/>
        <v>우수</v>
      </c>
      <c r="K117" s="26"/>
    </row>
    <row r="118" spans="1:11" s="8" customFormat="1" ht="41.25" customHeight="1" x14ac:dyDescent="0.3">
      <c r="A118" s="4" t="s">
        <v>39</v>
      </c>
      <c r="B118" s="9" t="s">
        <v>193</v>
      </c>
      <c r="C118" s="19">
        <f t="shared" si="13"/>
        <v>3000</v>
      </c>
      <c r="D118" s="19">
        <v>3000</v>
      </c>
      <c r="E118" s="19"/>
      <c r="F118" s="20">
        <f t="shared" si="14"/>
        <v>86</v>
      </c>
      <c r="G118" s="19">
        <v>17</v>
      </c>
      <c r="H118" s="19">
        <v>19</v>
      </c>
      <c r="I118" s="19">
        <v>50</v>
      </c>
      <c r="J118" s="38" t="str">
        <f t="shared" si="10"/>
        <v>우수</v>
      </c>
      <c r="K118" s="26"/>
    </row>
    <row r="119" spans="1:11" s="8" customFormat="1" ht="41.25" customHeight="1" x14ac:dyDescent="0.3">
      <c r="A119" s="4" t="s">
        <v>40</v>
      </c>
      <c r="B119" s="9" t="s">
        <v>193</v>
      </c>
      <c r="C119" s="19">
        <f t="shared" si="13"/>
        <v>1000</v>
      </c>
      <c r="D119" s="19">
        <v>1000</v>
      </c>
      <c r="E119" s="19"/>
      <c r="F119" s="20">
        <f t="shared" si="14"/>
        <v>86</v>
      </c>
      <c r="G119" s="19">
        <v>17</v>
      </c>
      <c r="H119" s="19">
        <v>19</v>
      </c>
      <c r="I119" s="19">
        <v>50</v>
      </c>
      <c r="J119" s="38" t="str">
        <f t="shared" si="10"/>
        <v>우수</v>
      </c>
      <c r="K119" s="26"/>
    </row>
    <row r="120" spans="1:11" s="8" customFormat="1" ht="41.25" customHeight="1" x14ac:dyDescent="0.3">
      <c r="A120" s="4" t="s">
        <v>41</v>
      </c>
      <c r="B120" s="9" t="s">
        <v>204</v>
      </c>
      <c r="C120" s="19">
        <f t="shared" si="13"/>
        <v>170000</v>
      </c>
      <c r="D120" s="19">
        <v>170000</v>
      </c>
      <c r="E120" s="19"/>
      <c r="F120" s="20">
        <f t="shared" si="14"/>
        <v>82</v>
      </c>
      <c r="G120" s="19">
        <v>16</v>
      </c>
      <c r="H120" s="19">
        <v>17</v>
      </c>
      <c r="I120" s="19">
        <v>49</v>
      </c>
      <c r="J120" s="38" t="str">
        <f t="shared" si="10"/>
        <v>우수</v>
      </c>
      <c r="K120" s="26"/>
    </row>
    <row r="121" spans="1:11" s="8" customFormat="1" ht="41.25" customHeight="1" x14ac:dyDescent="0.3">
      <c r="A121" s="4" t="s">
        <v>42</v>
      </c>
      <c r="B121" s="11" t="s">
        <v>205</v>
      </c>
      <c r="C121" s="19">
        <f t="shared" si="13"/>
        <v>9500</v>
      </c>
      <c r="D121" s="19">
        <v>8000</v>
      </c>
      <c r="E121" s="19">
        <v>1500</v>
      </c>
      <c r="F121" s="20">
        <f t="shared" si="14"/>
        <v>86</v>
      </c>
      <c r="G121" s="19">
        <v>15</v>
      </c>
      <c r="H121" s="19">
        <v>20</v>
      </c>
      <c r="I121" s="19">
        <v>51</v>
      </c>
      <c r="J121" s="38" t="str">
        <f t="shared" si="10"/>
        <v>우수</v>
      </c>
      <c r="K121" s="26"/>
    </row>
    <row r="122" spans="1:11" s="8" customFormat="1" ht="41.25" customHeight="1" x14ac:dyDescent="0.3">
      <c r="A122" s="4" t="s">
        <v>43</v>
      </c>
      <c r="B122" s="12" t="s">
        <v>206</v>
      </c>
      <c r="C122" s="19">
        <f t="shared" si="13"/>
        <v>13500</v>
      </c>
      <c r="D122" s="19">
        <v>13500</v>
      </c>
      <c r="E122" s="19"/>
      <c r="F122" s="20">
        <f t="shared" si="14"/>
        <v>90</v>
      </c>
      <c r="G122" s="22">
        <v>16</v>
      </c>
      <c r="H122" s="22">
        <v>22</v>
      </c>
      <c r="I122" s="22">
        <v>52</v>
      </c>
      <c r="J122" s="38" t="str">
        <f t="shared" si="10"/>
        <v>매우우수</v>
      </c>
      <c r="K122" s="26"/>
    </row>
    <row r="123" spans="1:11" s="8" customFormat="1" ht="41.25" customHeight="1" x14ac:dyDescent="0.3">
      <c r="A123" s="4" t="s">
        <v>44</v>
      </c>
      <c r="B123" s="12" t="s">
        <v>207</v>
      </c>
      <c r="C123" s="19">
        <f t="shared" si="13"/>
        <v>12000</v>
      </c>
      <c r="D123" s="19">
        <v>12000</v>
      </c>
      <c r="E123" s="19"/>
      <c r="F123" s="20">
        <f t="shared" si="14"/>
        <v>97</v>
      </c>
      <c r="G123" s="22">
        <v>19</v>
      </c>
      <c r="H123" s="22">
        <v>24</v>
      </c>
      <c r="I123" s="22">
        <v>54</v>
      </c>
      <c r="J123" s="38" t="str">
        <f t="shared" si="10"/>
        <v>매우우수</v>
      </c>
      <c r="K123" s="26"/>
    </row>
    <row r="124" spans="1:11" s="8" customFormat="1" ht="41.25" customHeight="1" x14ac:dyDescent="0.3">
      <c r="A124" s="4" t="s">
        <v>45</v>
      </c>
      <c r="B124" s="12" t="s">
        <v>194</v>
      </c>
      <c r="C124" s="20">
        <f t="shared" si="13"/>
        <v>15000</v>
      </c>
      <c r="D124" s="20">
        <v>15000</v>
      </c>
      <c r="E124" s="19"/>
      <c r="F124" s="20">
        <f t="shared" si="14"/>
        <v>88</v>
      </c>
      <c r="G124" s="19">
        <v>15</v>
      </c>
      <c r="H124" s="19">
        <v>18</v>
      </c>
      <c r="I124" s="19">
        <v>55</v>
      </c>
      <c r="J124" s="38" t="str">
        <f t="shared" si="10"/>
        <v>우수</v>
      </c>
      <c r="K124" s="26"/>
    </row>
    <row r="125" spans="1:11" s="8" customFormat="1" ht="41.25" customHeight="1" x14ac:dyDescent="0.3">
      <c r="A125" s="4" t="s">
        <v>46</v>
      </c>
      <c r="B125" s="12" t="s">
        <v>208</v>
      </c>
      <c r="C125" s="19">
        <f t="shared" si="13"/>
        <v>50000</v>
      </c>
      <c r="D125" s="19">
        <v>50000</v>
      </c>
      <c r="E125" s="19"/>
      <c r="F125" s="20">
        <f t="shared" si="14"/>
        <v>96</v>
      </c>
      <c r="G125" s="22">
        <v>18</v>
      </c>
      <c r="H125" s="22">
        <v>24</v>
      </c>
      <c r="I125" s="22">
        <v>54</v>
      </c>
      <c r="J125" s="38" t="str">
        <f t="shared" si="10"/>
        <v>매우우수</v>
      </c>
      <c r="K125" s="26"/>
    </row>
    <row r="126" spans="1:11" s="8" customFormat="1" ht="41.25" customHeight="1" x14ac:dyDescent="0.3">
      <c r="A126" s="4" t="s">
        <v>47</v>
      </c>
      <c r="B126" s="12" t="s">
        <v>209</v>
      </c>
      <c r="C126" s="20">
        <f t="shared" si="13"/>
        <v>10000</v>
      </c>
      <c r="D126" s="20">
        <v>10000</v>
      </c>
      <c r="E126" s="19"/>
      <c r="F126" s="20">
        <f t="shared" si="14"/>
        <v>80</v>
      </c>
      <c r="G126" s="19">
        <v>10</v>
      </c>
      <c r="H126" s="19">
        <v>20</v>
      </c>
      <c r="I126" s="19">
        <v>50</v>
      </c>
      <c r="J126" s="38" t="str">
        <f t="shared" si="10"/>
        <v>우수</v>
      </c>
      <c r="K126" s="26"/>
    </row>
    <row r="127" spans="1:11" s="8" customFormat="1" ht="41.25" customHeight="1" x14ac:dyDescent="0.3">
      <c r="A127" s="4" t="s">
        <v>48</v>
      </c>
      <c r="B127" s="12" t="s">
        <v>210</v>
      </c>
      <c r="C127" s="20">
        <f t="shared" si="13"/>
        <v>3000</v>
      </c>
      <c r="D127" s="20">
        <v>3000</v>
      </c>
      <c r="E127" s="19"/>
      <c r="F127" s="20">
        <f t="shared" si="14"/>
        <v>80</v>
      </c>
      <c r="G127" s="19">
        <v>15</v>
      </c>
      <c r="H127" s="19">
        <v>20</v>
      </c>
      <c r="I127" s="19">
        <v>45</v>
      </c>
      <c r="J127" s="38" t="str">
        <f t="shared" si="10"/>
        <v>우수</v>
      </c>
      <c r="K127" s="26"/>
    </row>
    <row r="128" spans="1:11" s="8" customFormat="1" ht="41.25" customHeight="1" x14ac:dyDescent="0.3">
      <c r="A128" s="4" t="s">
        <v>49</v>
      </c>
      <c r="B128" s="12" t="s">
        <v>211</v>
      </c>
      <c r="C128" s="20">
        <f t="shared" si="13"/>
        <v>3000</v>
      </c>
      <c r="D128" s="20">
        <v>3000</v>
      </c>
      <c r="E128" s="19"/>
      <c r="F128" s="20">
        <f t="shared" si="14"/>
        <v>90</v>
      </c>
      <c r="G128" s="19">
        <v>15</v>
      </c>
      <c r="H128" s="19">
        <v>25</v>
      </c>
      <c r="I128" s="19">
        <v>50</v>
      </c>
      <c r="J128" s="38" t="str">
        <f t="shared" si="10"/>
        <v>매우우수</v>
      </c>
      <c r="K128" s="26"/>
    </row>
    <row r="129" spans="1:11" s="8" customFormat="1" ht="41.25" customHeight="1" x14ac:dyDescent="0.3">
      <c r="A129" s="4" t="s">
        <v>50</v>
      </c>
      <c r="B129" s="12" t="s">
        <v>193</v>
      </c>
      <c r="C129" s="19">
        <f t="shared" si="13"/>
        <v>10000</v>
      </c>
      <c r="D129" s="19">
        <v>10000</v>
      </c>
      <c r="E129" s="19"/>
      <c r="F129" s="20">
        <f t="shared" si="14"/>
        <v>83</v>
      </c>
      <c r="G129" s="19">
        <v>12</v>
      </c>
      <c r="H129" s="19">
        <v>21</v>
      </c>
      <c r="I129" s="19">
        <v>50</v>
      </c>
      <c r="J129" s="38" t="str">
        <f t="shared" si="10"/>
        <v>우수</v>
      </c>
      <c r="K129" s="26"/>
    </row>
    <row r="130" spans="1:11" s="8" customFormat="1" ht="41.25" customHeight="1" x14ac:dyDescent="0.3">
      <c r="A130" s="4" t="s">
        <v>51</v>
      </c>
      <c r="B130" s="12" t="s">
        <v>212</v>
      </c>
      <c r="C130" s="19">
        <f t="shared" si="13"/>
        <v>10000</v>
      </c>
      <c r="D130" s="19">
        <v>10000</v>
      </c>
      <c r="E130" s="19"/>
      <c r="F130" s="20">
        <f t="shared" si="14"/>
        <v>73</v>
      </c>
      <c r="G130" s="19">
        <v>18</v>
      </c>
      <c r="H130" s="19">
        <v>15</v>
      </c>
      <c r="I130" s="19">
        <v>40</v>
      </c>
      <c r="J130" s="38" t="str">
        <f t="shared" si="10"/>
        <v>보통</v>
      </c>
      <c r="K130" s="26"/>
    </row>
    <row r="131" spans="1:11" s="8" customFormat="1" ht="41.25" customHeight="1" x14ac:dyDescent="0.3">
      <c r="A131" s="4" t="s">
        <v>52</v>
      </c>
      <c r="B131" s="12" t="s">
        <v>213</v>
      </c>
      <c r="C131" s="19">
        <f t="shared" si="13"/>
        <v>50000</v>
      </c>
      <c r="D131" s="19">
        <v>50000</v>
      </c>
      <c r="E131" s="19"/>
      <c r="F131" s="20">
        <v>81</v>
      </c>
      <c r="G131" s="19">
        <v>15</v>
      </c>
      <c r="H131" s="19">
        <v>16</v>
      </c>
      <c r="I131" s="19">
        <v>50</v>
      </c>
      <c r="J131" s="38" t="str">
        <f t="shared" si="10"/>
        <v>우수</v>
      </c>
      <c r="K131" s="26"/>
    </row>
    <row r="132" spans="1:11" s="8" customFormat="1" ht="41.25" customHeight="1" x14ac:dyDescent="0.3">
      <c r="A132" s="4" t="s">
        <v>53</v>
      </c>
      <c r="B132" s="12" t="s">
        <v>214</v>
      </c>
      <c r="C132" s="19">
        <f t="shared" si="13"/>
        <v>60000</v>
      </c>
      <c r="D132" s="19">
        <v>60000</v>
      </c>
      <c r="E132" s="19"/>
      <c r="F132" s="20">
        <v>88</v>
      </c>
      <c r="G132" s="19">
        <v>18</v>
      </c>
      <c r="H132" s="19">
        <v>20</v>
      </c>
      <c r="I132" s="19">
        <v>50</v>
      </c>
      <c r="J132" s="38" t="str">
        <f t="shared" si="10"/>
        <v>우수</v>
      </c>
      <c r="K132" s="26"/>
    </row>
    <row r="133" spans="1:11" s="8" customFormat="1" ht="41.25" customHeight="1" x14ac:dyDescent="0.3">
      <c r="A133" s="4" t="s">
        <v>54</v>
      </c>
      <c r="B133" s="12" t="s">
        <v>215</v>
      </c>
      <c r="C133" s="19">
        <f t="shared" si="13"/>
        <v>39000</v>
      </c>
      <c r="D133" s="19">
        <v>39000</v>
      </c>
      <c r="E133" s="19"/>
      <c r="F133" s="20">
        <v>88</v>
      </c>
      <c r="G133" s="19">
        <v>18</v>
      </c>
      <c r="H133" s="19">
        <v>20</v>
      </c>
      <c r="I133" s="19">
        <v>50</v>
      </c>
      <c r="J133" s="38" t="str">
        <f t="shared" ref="J133:J196" si="15">IF(F133&lt;50,"매우미흡",IF(F133&lt;60,"미흡",IF(F133&lt;80,"보통",IF(F133&lt;90,"우수","매우우수"))))</f>
        <v>우수</v>
      </c>
      <c r="K133" s="26"/>
    </row>
    <row r="134" spans="1:11" s="8" customFormat="1" ht="41.25" customHeight="1" x14ac:dyDescent="0.3">
      <c r="A134" s="4" t="s">
        <v>216</v>
      </c>
      <c r="B134" s="12" t="s">
        <v>217</v>
      </c>
      <c r="C134" s="19">
        <v>800000</v>
      </c>
      <c r="D134" s="19">
        <v>800000</v>
      </c>
      <c r="E134" s="19"/>
      <c r="F134" s="20">
        <f t="shared" ref="F134" si="16">SUM(G134:I134)</f>
        <v>90</v>
      </c>
      <c r="G134" s="19">
        <v>18</v>
      </c>
      <c r="H134" s="19">
        <v>22</v>
      </c>
      <c r="I134" s="19">
        <v>50</v>
      </c>
      <c r="J134" s="38" t="str">
        <f t="shared" si="15"/>
        <v>매우우수</v>
      </c>
      <c r="K134" s="26"/>
    </row>
    <row r="135" spans="1:11" s="8" customFormat="1" ht="41.25" customHeight="1" x14ac:dyDescent="0.3">
      <c r="A135" s="4" t="s">
        <v>55</v>
      </c>
      <c r="B135" s="9" t="s">
        <v>218</v>
      </c>
      <c r="C135" s="19">
        <v>100</v>
      </c>
      <c r="D135" s="19">
        <v>15000</v>
      </c>
      <c r="E135" s="19">
        <v>0</v>
      </c>
      <c r="F135" s="20">
        <f>SUM(G135:I135)</f>
        <v>90</v>
      </c>
      <c r="G135" s="19">
        <v>15</v>
      </c>
      <c r="H135" s="19">
        <v>20</v>
      </c>
      <c r="I135" s="19">
        <v>55</v>
      </c>
      <c r="J135" s="38" t="str">
        <f t="shared" si="15"/>
        <v>매우우수</v>
      </c>
      <c r="K135" s="26"/>
    </row>
    <row r="136" spans="1:11" s="8" customFormat="1" ht="41.25" customHeight="1" x14ac:dyDescent="0.3">
      <c r="A136" s="4" t="s">
        <v>56</v>
      </c>
      <c r="B136" s="9" t="s">
        <v>219</v>
      </c>
      <c r="C136" s="19">
        <v>150</v>
      </c>
      <c r="D136" s="19">
        <v>5000</v>
      </c>
      <c r="E136" s="19">
        <v>0</v>
      </c>
      <c r="F136" s="20">
        <f t="shared" ref="F136:F137" si="17">SUM(G136:I136)</f>
        <v>85</v>
      </c>
      <c r="G136" s="19">
        <v>15</v>
      </c>
      <c r="H136" s="19">
        <v>20</v>
      </c>
      <c r="I136" s="19">
        <v>50</v>
      </c>
      <c r="J136" s="38" t="str">
        <f t="shared" si="15"/>
        <v>우수</v>
      </c>
      <c r="K136" s="26"/>
    </row>
    <row r="137" spans="1:11" s="8" customFormat="1" ht="41.25" customHeight="1" x14ac:dyDescent="0.3">
      <c r="A137" s="4" t="s">
        <v>57</v>
      </c>
      <c r="B137" s="9" t="s">
        <v>220</v>
      </c>
      <c r="C137" s="19">
        <v>35000</v>
      </c>
      <c r="D137" s="19">
        <v>35000</v>
      </c>
      <c r="E137" s="19">
        <v>0</v>
      </c>
      <c r="F137" s="20">
        <f t="shared" si="17"/>
        <v>83</v>
      </c>
      <c r="G137" s="19">
        <v>15</v>
      </c>
      <c r="H137" s="19">
        <v>18</v>
      </c>
      <c r="I137" s="19">
        <v>50</v>
      </c>
      <c r="J137" s="38" t="str">
        <f t="shared" si="15"/>
        <v>우수</v>
      </c>
      <c r="K137" s="26"/>
    </row>
    <row r="138" spans="1:11" s="8" customFormat="1" ht="41.25" customHeight="1" x14ac:dyDescent="0.3">
      <c r="A138" s="14" t="s">
        <v>221</v>
      </c>
      <c r="B138" s="6" t="s">
        <v>222</v>
      </c>
      <c r="C138" s="20">
        <f>SUM(D138:E138)</f>
        <v>11000</v>
      </c>
      <c r="D138" s="21">
        <v>10000</v>
      </c>
      <c r="E138" s="20">
        <v>1000</v>
      </c>
      <c r="F138" s="20">
        <f>SUM(G138:I138)</f>
        <v>80</v>
      </c>
      <c r="G138" s="20">
        <v>15</v>
      </c>
      <c r="H138" s="20">
        <v>15</v>
      </c>
      <c r="I138" s="20">
        <v>50</v>
      </c>
      <c r="J138" s="38" t="str">
        <f t="shared" si="15"/>
        <v>우수</v>
      </c>
      <c r="K138" s="26"/>
    </row>
    <row r="139" spans="1:11" s="8" customFormat="1" ht="41.25" customHeight="1" x14ac:dyDescent="0.3">
      <c r="A139" s="14" t="s">
        <v>223</v>
      </c>
      <c r="B139" s="6" t="s">
        <v>222</v>
      </c>
      <c r="C139" s="20">
        <f t="shared" ref="C139:C147" si="18">SUM(D139:E139)</f>
        <v>24200</v>
      </c>
      <c r="D139" s="21">
        <v>22000</v>
      </c>
      <c r="E139" s="20">
        <v>2200</v>
      </c>
      <c r="F139" s="20">
        <f t="shared" ref="F139:F149" si="19">SUM(G139:I139)</f>
        <v>80</v>
      </c>
      <c r="G139" s="20">
        <v>20</v>
      </c>
      <c r="H139" s="20">
        <v>20</v>
      </c>
      <c r="I139" s="20">
        <v>40</v>
      </c>
      <c r="J139" s="38" t="str">
        <f t="shared" si="15"/>
        <v>우수</v>
      </c>
      <c r="K139" s="26"/>
    </row>
    <row r="140" spans="1:11" s="8" customFormat="1" ht="41.25" customHeight="1" x14ac:dyDescent="0.3">
      <c r="A140" s="14" t="s">
        <v>224</v>
      </c>
      <c r="B140" s="6" t="s">
        <v>222</v>
      </c>
      <c r="C140" s="20">
        <f t="shared" si="18"/>
        <v>16500</v>
      </c>
      <c r="D140" s="21">
        <v>15000</v>
      </c>
      <c r="E140" s="20">
        <v>1500</v>
      </c>
      <c r="F140" s="20">
        <f t="shared" si="19"/>
        <v>80</v>
      </c>
      <c r="G140" s="20">
        <v>20</v>
      </c>
      <c r="H140" s="20">
        <v>20</v>
      </c>
      <c r="I140" s="20">
        <v>40</v>
      </c>
      <c r="J140" s="38" t="str">
        <f t="shared" si="15"/>
        <v>우수</v>
      </c>
      <c r="K140" s="26"/>
    </row>
    <row r="141" spans="1:11" s="8" customFormat="1" ht="41.25" customHeight="1" x14ac:dyDescent="0.3">
      <c r="A141" s="14" t="s">
        <v>225</v>
      </c>
      <c r="B141" s="6" t="s">
        <v>222</v>
      </c>
      <c r="C141" s="20">
        <f t="shared" si="18"/>
        <v>5500</v>
      </c>
      <c r="D141" s="21">
        <v>5000</v>
      </c>
      <c r="E141" s="20">
        <v>500</v>
      </c>
      <c r="F141" s="20">
        <f t="shared" si="19"/>
        <v>80</v>
      </c>
      <c r="G141" s="20">
        <v>20</v>
      </c>
      <c r="H141" s="20">
        <v>20</v>
      </c>
      <c r="I141" s="20">
        <v>40</v>
      </c>
      <c r="J141" s="38" t="str">
        <f t="shared" si="15"/>
        <v>우수</v>
      </c>
      <c r="K141" s="26"/>
    </row>
    <row r="142" spans="1:11" s="8" customFormat="1" ht="41.25" customHeight="1" x14ac:dyDescent="0.3">
      <c r="A142" s="14" t="s">
        <v>226</v>
      </c>
      <c r="B142" s="6" t="s">
        <v>222</v>
      </c>
      <c r="C142" s="20">
        <f t="shared" si="18"/>
        <v>5500</v>
      </c>
      <c r="D142" s="21">
        <v>5000</v>
      </c>
      <c r="E142" s="20">
        <v>500</v>
      </c>
      <c r="F142" s="20">
        <f t="shared" si="19"/>
        <v>80</v>
      </c>
      <c r="G142" s="20">
        <v>20</v>
      </c>
      <c r="H142" s="20">
        <v>20</v>
      </c>
      <c r="I142" s="20">
        <v>40</v>
      </c>
      <c r="J142" s="38" t="str">
        <f t="shared" si="15"/>
        <v>우수</v>
      </c>
      <c r="K142" s="26"/>
    </row>
    <row r="143" spans="1:11" s="8" customFormat="1" ht="41.25" customHeight="1" x14ac:dyDescent="0.3">
      <c r="A143" s="14" t="s">
        <v>227</v>
      </c>
      <c r="B143" s="6" t="s">
        <v>228</v>
      </c>
      <c r="C143" s="20">
        <f t="shared" si="18"/>
        <v>2200</v>
      </c>
      <c r="D143" s="21">
        <v>2000</v>
      </c>
      <c r="E143" s="20">
        <v>200</v>
      </c>
      <c r="F143" s="20">
        <f t="shared" si="19"/>
        <v>80</v>
      </c>
      <c r="G143" s="20">
        <v>20</v>
      </c>
      <c r="H143" s="20">
        <v>20</v>
      </c>
      <c r="I143" s="20">
        <v>40</v>
      </c>
      <c r="J143" s="38" t="str">
        <f t="shared" si="15"/>
        <v>우수</v>
      </c>
      <c r="K143" s="26"/>
    </row>
    <row r="144" spans="1:11" s="8" customFormat="1" ht="41.25" customHeight="1" x14ac:dyDescent="0.3">
      <c r="A144" s="14" t="s">
        <v>229</v>
      </c>
      <c r="B144" s="6" t="s">
        <v>228</v>
      </c>
      <c r="C144" s="20">
        <f t="shared" si="18"/>
        <v>3300</v>
      </c>
      <c r="D144" s="21">
        <v>3000</v>
      </c>
      <c r="E144" s="20">
        <v>300</v>
      </c>
      <c r="F144" s="20">
        <f t="shared" si="19"/>
        <v>80</v>
      </c>
      <c r="G144" s="20">
        <v>20</v>
      </c>
      <c r="H144" s="20">
        <v>20</v>
      </c>
      <c r="I144" s="20">
        <v>40</v>
      </c>
      <c r="J144" s="38" t="str">
        <f t="shared" si="15"/>
        <v>우수</v>
      </c>
      <c r="K144" s="26"/>
    </row>
    <row r="145" spans="1:11" s="8" customFormat="1" ht="41.25" customHeight="1" x14ac:dyDescent="0.3">
      <c r="A145" s="14" t="s">
        <v>230</v>
      </c>
      <c r="B145" s="6" t="s">
        <v>228</v>
      </c>
      <c r="C145" s="20">
        <f t="shared" si="18"/>
        <v>6600</v>
      </c>
      <c r="D145" s="21">
        <v>6000</v>
      </c>
      <c r="E145" s="20">
        <v>600</v>
      </c>
      <c r="F145" s="20">
        <f t="shared" si="19"/>
        <v>80</v>
      </c>
      <c r="G145" s="20">
        <v>20</v>
      </c>
      <c r="H145" s="20">
        <v>15</v>
      </c>
      <c r="I145" s="20">
        <v>45</v>
      </c>
      <c r="J145" s="38" t="str">
        <f t="shared" si="15"/>
        <v>우수</v>
      </c>
      <c r="K145" s="26"/>
    </row>
    <row r="146" spans="1:11" s="8" customFormat="1" ht="41.25" customHeight="1" x14ac:dyDescent="0.3">
      <c r="A146" s="14" t="s">
        <v>231</v>
      </c>
      <c r="B146" s="6" t="s">
        <v>232</v>
      </c>
      <c r="C146" s="20">
        <f t="shared" si="18"/>
        <v>3300</v>
      </c>
      <c r="D146" s="21">
        <v>3000</v>
      </c>
      <c r="E146" s="20">
        <v>300</v>
      </c>
      <c r="F146" s="20">
        <f t="shared" si="19"/>
        <v>80</v>
      </c>
      <c r="G146" s="20">
        <v>20</v>
      </c>
      <c r="H146" s="20">
        <v>20</v>
      </c>
      <c r="I146" s="20">
        <v>40</v>
      </c>
      <c r="J146" s="38" t="str">
        <f t="shared" si="15"/>
        <v>우수</v>
      </c>
      <c r="K146" s="26"/>
    </row>
    <row r="147" spans="1:11" s="8" customFormat="1" ht="41.25" customHeight="1" x14ac:dyDescent="0.3">
      <c r="A147" s="14" t="s">
        <v>233</v>
      </c>
      <c r="B147" s="6" t="s">
        <v>232</v>
      </c>
      <c r="C147" s="20">
        <f t="shared" si="18"/>
        <v>3300</v>
      </c>
      <c r="D147" s="21">
        <v>3000</v>
      </c>
      <c r="E147" s="20">
        <v>300</v>
      </c>
      <c r="F147" s="20">
        <f t="shared" si="19"/>
        <v>87</v>
      </c>
      <c r="G147" s="20">
        <v>17</v>
      </c>
      <c r="H147" s="20">
        <v>20</v>
      </c>
      <c r="I147" s="20">
        <v>50</v>
      </c>
      <c r="J147" s="38" t="str">
        <f t="shared" si="15"/>
        <v>우수</v>
      </c>
      <c r="K147" s="26"/>
    </row>
    <row r="148" spans="1:11" s="8" customFormat="1" ht="41.25" customHeight="1" x14ac:dyDescent="0.3">
      <c r="A148" s="14" t="s">
        <v>234</v>
      </c>
      <c r="B148" s="6" t="s">
        <v>222</v>
      </c>
      <c r="C148" s="20">
        <v>4400</v>
      </c>
      <c r="D148" s="20">
        <v>4000</v>
      </c>
      <c r="E148" s="20">
        <v>400</v>
      </c>
      <c r="F148" s="20">
        <f t="shared" si="19"/>
        <v>80</v>
      </c>
      <c r="G148" s="20">
        <v>20</v>
      </c>
      <c r="H148" s="20">
        <v>20</v>
      </c>
      <c r="I148" s="20">
        <v>40</v>
      </c>
      <c r="J148" s="38" t="str">
        <f t="shared" si="15"/>
        <v>우수</v>
      </c>
      <c r="K148" s="26"/>
    </row>
    <row r="149" spans="1:11" s="8" customFormat="1" ht="41.25" customHeight="1" x14ac:dyDescent="0.3">
      <c r="A149" s="14" t="s">
        <v>235</v>
      </c>
      <c r="B149" s="6" t="s">
        <v>228</v>
      </c>
      <c r="C149" s="20">
        <v>1100</v>
      </c>
      <c r="D149" s="20">
        <v>1000</v>
      </c>
      <c r="E149" s="20">
        <v>100</v>
      </c>
      <c r="F149" s="20">
        <f t="shared" si="19"/>
        <v>80</v>
      </c>
      <c r="G149" s="20">
        <v>20</v>
      </c>
      <c r="H149" s="20">
        <v>20</v>
      </c>
      <c r="I149" s="20">
        <v>40</v>
      </c>
      <c r="J149" s="38" t="str">
        <f t="shared" si="15"/>
        <v>우수</v>
      </c>
      <c r="K149" s="26"/>
    </row>
    <row r="150" spans="1:11" s="8" customFormat="1" ht="41.25" customHeight="1" x14ac:dyDescent="0.3">
      <c r="A150" s="10" t="s">
        <v>236</v>
      </c>
      <c r="B150" s="10" t="s">
        <v>237</v>
      </c>
      <c r="C150" s="20">
        <f>+D150+E150</f>
        <v>303000</v>
      </c>
      <c r="D150" s="20">
        <v>303000</v>
      </c>
      <c r="E150" s="20">
        <v>0</v>
      </c>
      <c r="F150" s="20">
        <f>SUM(G150:I150)</f>
        <v>90</v>
      </c>
      <c r="G150" s="20">
        <v>16</v>
      </c>
      <c r="H150" s="20">
        <v>24</v>
      </c>
      <c r="I150" s="20">
        <v>50</v>
      </c>
      <c r="J150" s="38" t="str">
        <f t="shared" si="15"/>
        <v>매우우수</v>
      </c>
      <c r="K150" s="26"/>
    </row>
    <row r="151" spans="1:11" s="8" customFormat="1" ht="41.25" customHeight="1" x14ac:dyDescent="0.3">
      <c r="A151" s="10" t="s">
        <v>238</v>
      </c>
      <c r="B151" s="10" t="s">
        <v>239</v>
      </c>
      <c r="C151" s="20">
        <f>+D151+E151</f>
        <v>75000</v>
      </c>
      <c r="D151" s="20">
        <v>75000</v>
      </c>
      <c r="E151" s="20">
        <v>0</v>
      </c>
      <c r="F151" s="20">
        <f t="shared" ref="F151:F153" si="20">SUM(G151:I151)</f>
        <v>80</v>
      </c>
      <c r="G151" s="20">
        <v>20</v>
      </c>
      <c r="H151" s="20">
        <v>20</v>
      </c>
      <c r="I151" s="20">
        <v>40</v>
      </c>
      <c r="J151" s="38" t="str">
        <f t="shared" si="15"/>
        <v>우수</v>
      </c>
      <c r="K151" s="26"/>
    </row>
    <row r="152" spans="1:11" s="8" customFormat="1" ht="41.25" customHeight="1" x14ac:dyDescent="0.3">
      <c r="A152" s="10" t="s">
        <v>240</v>
      </c>
      <c r="B152" s="10" t="s">
        <v>241</v>
      </c>
      <c r="C152" s="20">
        <f>+D152+E152</f>
        <v>33000</v>
      </c>
      <c r="D152" s="20">
        <v>15000</v>
      </c>
      <c r="E152" s="20">
        <v>18000</v>
      </c>
      <c r="F152" s="20">
        <f t="shared" si="20"/>
        <v>85</v>
      </c>
      <c r="G152" s="20">
        <v>20</v>
      </c>
      <c r="H152" s="20">
        <v>15</v>
      </c>
      <c r="I152" s="20">
        <v>50</v>
      </c>
      <c r="J152" s="38" t="str">
        <f t="shared" si="15"/>
        <v>우수</v>
      </c>
      <c r="K152" s="26"/>
    </row>
    <row r="153" spans="1:11" s="8" customFormat="1" ht="41.25" customHeight="1" x14ac:dyDescent="0.3">
      <c r="A153" s="10" t="s">
        <v>242</v>
      </c>
      <c r="B153" s="10" t="s">
        <v>243</v>
      </c>
      <c r="C153" s="20">
        <f>+D153+E153</f>
        <v>28600</v>
      </c>
      <c r="D153" s="20">
        <v>13000</v>
      </c>
      <c r="E153" s="20">
        <v>15600</v>
      </c>
      <c r="F153" s="20">
        <f t="shared" si="20"/>
        <v>85</v>
      </c>
      <c r="G153" s="20">
        <v>20</v>
      </c>
      <c r="H153" s="20">
        <v>15</v>
      </c>
      <c r="I153" s="20">
        <v>50</v>
      </c>
      <c r="J153" s="38" t="str">
        <f t="shared" si="15"/>
        <v>우수</v>
      </c>
      <c r="K153" s="26"/>
    </row>
    <row r="154" spans="1:11" s="8" customFormat="1" ht="41.25" customHeight="1" x14ac:dyDescent="0.3">
      <c r="A154" s="6" t="s">
        <v>244</v>
      </c>
      <c r="B154" s="6" t="s">
        <v>245</v>
      </c>
      <c r="C154" s="20">
        <v>150000</v>
      </c>
      <c r="D154" s="20">
        <v>75000</v>
      </c>
      <c r="E154" s="20">
        <v>75000</v>
      </c>
      <c r="F154" s="20">
        <f>SUM(G154:I154)</f>
        <v>88</v>
      </c>
      <c r="G154" s="20">
        <v>18</v>
      </c>
      <c r="H154" s="20">
        <v>20</v>
      </c>
      <c r="I154" s="20">
        <v>50</v>
      </c>
      <c r="J154" s="38" t="str">
        <f t="shared" si="15"/>
        <v>우수</v>
      </c>
      <c r="K154" s="26"/>
    </row>
    <row r="155" spans="1:11" s="8" customFormat="1" ht="41.25" customHeight="1" x14ac:dyDescent="0.3">
      <c r="A155" s="6" t="s">
        <v>246</v>
      </c>
      <c r="B155" s="6" t="s">
        <v>245</v>
      </c>
      <c r="C155" s="20">
        <v>300000</v>
      </c>
      <c r="D155" s="20">
        <v>150000</v>
      </c>
      <c r="E155" s="20">
        <v>150000</v>
      </c>
      <c r="F155" s="20">
        <f t="shared" ref="F155" si="21">SUM(G155:I155)</f>
        <v>88</v>
      </c>
      <c r="G155" s="20">
        <v>18</v>
      </c>
      <c r="H155" s="20">
        <v>20</v>
      </c>
      <c r="I155" s="20">
        <v>50</v>
      </c>
      <c r="J155" s="38" t="str">
        <f t="shared" si="15"/>
        <v>우수</v>
      </c>
      <c r="K155" s="26"/>
    </row>
    <row r="156" spans="1:11" s="8" customFormat="1" ht="41.25" customHeight="1" x14ac:dyDescent="0.3">
      <c r="A156" s="6" t="s">
        <v>247</v>
      </c>
      <c r="B156" s="6" t="s">
        <v>245</v>
      </c>
      <c r="C156" s="20">
        <v>420000</v>
      </c>
      <c r="D156" s="20">
        <v>210000</v>
      </c>
      <c r="E156" s="20">
        <v>210000</v>
      </c>
      <c r="F156" s="20">
        <f>SUM(G156:I156)</f>
        <v>88</v>
      </c>
      <c r="G156" s="20">
        <v>18</v>
      </c>
      <c r="H156" s="20">
        <v>20</v>
      </c>
      <c r="I156" s="20">
        <v>50</v>
      </c>
      <c r="J156" s="38" t="str">
        <f t="shared" si="15"/>
        <v>우수</v>
      </c>
      <c r="K156" s="26"/>
    </row>
    <row r="157" spans="1:11" s="8" customFormat="1" ht="41.25" customHeight="1" x14ac:dyDescent="0.3">
      <c r="A157" s="6" t="s">
        <v>248</v>
      </c>
      <c r="B157" s="6" t="s">
        <v>249</v>
      </c>
      <c r="C157" s="20">
        <v>671327</v>
      </c>
      <c r="D157" s="20">
        <v>327500</v>
      </c>
      <c r="E157" s="20">
        <v>343826</v>
      </c>
      <c r="F157" s="20">
        <f>SUM(G157:I157)</f>
        <v>80</v>
      </c>
      <c r="G157" s="20">
        <v>15</v>
      </c>
      <c r="H157" s="20">
        <v>20</v>
      </c>
      <c r="I157" s="20">
        <v>45</v>
      </c>
      <c r="J157" s="38" t="str">
        <f t="shared" si="15"/>
        <v>우수</v>
      </c>
      <c r="K157" s="26"/>
    </row>
    <row r="158" spans="1:11" s="8" customFormat="1" ht="41.25" customHeight="1" x14ac:dyDescent="0.3">
      <c r="A158" s="15" t="s">
        <v>250</v>
      </c>
      <c r="B158" s="11" t="s">
        <v>251</v>
      </c>
      <c r="C158" s="21">
        <v>20000</v>
      </c>
      <c r="D158" s="21">
        <v>10000</v>
      </c>
      <c r="E158" s="21">
        <v>10000</v>
      </c>
      <c r="F158" s="21">
        <f>SUM(G158:I158)</f>
        <v>93</v>
      </c>
      <c r="G158" s="21">
        <v>19</v>
      </c>
      <c r="H158" s="21">
        <v>24</v>
      </c>
      <c r="I158" s="21">
        <v>50</v>
      </c>
      <c r="J158" s="38" t="str">
        <f t="shared" si="15"/>
        <v>매우우수</v>
      </c>
      <c r="K158" s="26"/>
    </row>
    <row r="159" spans="1:11" s="8" customFormat="1" ht="41.25" customHeight="1" x14ac:dyDescent="0.3">
      <c r="A159" s="15" t="s">
        <v>252</v>
      </c>
      <c r="B159" s="11" t="s">
        <v>253</v>
      </c>
      <c r="C159" s="21">
        <v>22500</v>
      </c>
      <c r="D159" s="21">
        <v>22500</v>
      </c>
      <c r="E159" s="21">
        <v>0</v>
      </c>
      <c r="F159" s="21">
        <f t="shared" ref="F159:F173" si="22">SUM(G159:I159)</f>
        <v>94</v>
      </c>
      <c r="G159" s="21">
        <v>20</v>
      </c>
      <c r="H159" s="21">
        <v>20</v>
      </c>
      <c r="I159" s="21">
        <v>54</v>
      </c>
      <c r="J159" s="38" t="str">
        <f t="shared" si="15"/>
        <v>매우우수</v>
      </c>
      <c r="K159" s="26"/>
    </row>
    <row r="160" spans="1:11" s="8" customFormat="1" ht="41.25" customHeight="1" x14ac:dyDescent="0.3">
      <c r="A160" s="15" t="s">
        <v>254</v>
      </c>
      <c r="B160" s="11"/>
      <c r="C160" s="21"/>
      <c r="D160" s="21"/>
      <c r="E160" s="21"/>
      <c r="F160" s="21"/>
      <c r="G160" s="21"/>
      <c r="H160" s="21"/>
      <c r="I160" s="21"/>
      <c r="J160" s="38"/>
      <c r="K160" s="26"/>
    </row>
    <row r="161" spans="1:11" s="8" customFormat="1" ht="41.25" customHeight="1" x14ac:dyDescent="0.3">
      <c r="A161" s="15" t="s">
        <v>58</v>
      </c>
      <c r="B161" s="11" t="s">
        <v>255</v>
      </c>
      <c r="C161" s="21">
        <f>SUM(D161:E161)</f>
        <v>259660</v>
      </c>
      <c r="D161" s="21">
        <v>77898</v>
      </c>
      <c r="E161" s="21">
        <v>181762</v>
      </c>
      <c r="F161" s="21">
        <f t="shared" si="22"/>
        <v>87</v>
      </c>
      <c r="G161" s="21">
        <v>18</v>
      </c>
      <c r="H161" s="21">
        <v>21</v>
      </c>
      <c r="I161" s="21">
        <v>48</v>
      </c>
      <c r="J161" s="38" t="str">
        <f t="shared" si="15"/>
        <v>우수</v>
      </c>
      <c r="K161" s="26"/>
    </row>
    <row r="162" spans="1:11" s="8" customFormat="1" ht="41.25" customHeight="1" x14ac:dyDescent="0.3">
      <c r="A162" s="15" t="s">
        <v>59</v>
      </c>
      <c r="B162" s="11" t="s">
        <v>255</v>
      </c>
      <c r="C162" s="21">
        <f t="shared" ref="C162:C171" si="23">SUM(D162:E162)</f>
        <v>121703</v>
      </c>
      <c r="D162" s="21">
        <v>36510</v>
      </c>
      <c r="E162" s="21">
        <v>85193</v>
      </c>
      <c r="F162" s="21">
        <f t="shared" si="22"/>
        <v>89</v>
      </c>
      <c r="G162" s="21">
        <v>19</v>
      </c>
      <c r="H162" s="21">
        <v>20</v>
      </c>
      <c r="I162" s="21">
        <v>50</v>
      </c>
      <c r="J162" s="38" t="str">
        <f t="shared" si="15"/>
        <v>우수</v>
      </c>
      <c r="K162" s="26"/>
    </row>
    <row r="163" spans="1:11" s="8" customFormat="1" ht="41.25" customHeight="1" x14ac:dyDescent="0.3">
      <c r="A163" s="15" t="s">
        <v>60</v>
      </c>
      <c r="B163" s="11" t="s">
        <v>255</v>
      </c>
      <c r="C163" s="21">
        <f t="shared" si="23"/>
        <v>47935</v>
      </c>
      <c r="D163" s="21">
        <v>14381</v>
      </c>
      <c r="E163" s="21">
        <v>33554</v>
      </c>
      <c r="F163" s="21">
        <f t="shared" si="22"/>
        <v>89</v>
      </c>
      <c r="G163" s="21">
        <v>15</v>
      </c>
      <c r="H163" s="21">
        <v>22</v>
      </c>
      <c r="I163" s="21">
        <v>52</v>
      </c>
      <c r="J163" s="38" t="str">
        <f t="shared" si="15"/>
        <v>우수</v>
      </c>
      <c r="K163" s="26"/>
    </row>
    <row r="164" spans="1:11" s="8" customFormat="1" ht="41.25" customHeight="1" x14ac:dyDescent="0.3">
      <c r="A164" s="15" t="s">
        <v>61</v>
      </c>
      <c r="B164" s="11" t="s">
        <v>255</v>
      </c>
      <c r="C164" s="21">
        <f t="shared" si="23"/>
        <v>49385</v>
      </c>
      <c r="D164" s="21">
        <v>14815</v>
      </c>
      <c r="E164" s="21">
        <v>34570</v>
      </c>
      <c r="F164" s="21">
        <f t="shared" si="22"/>
        <v>88</v>
      </c>
      <c r="G164" s="21">
        <v>18</v>
      </c>
      <c r="H164" s="21">
        <v>20</v>
      </c>
      <c r="I164" s="21">
        <v>50</v>
      </c>
      <c r="J164" s="38" t="str">
        <f t="shared" si="15"/>
        <v>우수</v>
      </c>
      <c r="K164" s="26"/>
    </row>
    <row r="165" spans="1:11" s="8" customFormat="1" ht="41.25" customHeight="1" x14ac:dyDescent="0.3">
      <c r="A165" s="15" t="s">
        <v>256</v>
      </c>
      <c r="B165" s="11" t="s">
        <v>257</v>
      </c>
      <c r="C165" s="21">
        <f t="shared" si="23"/>
        <v>53900</v>
      </c>
      <c r="D165" s="21">
        <v>25400</v>
      </c>
      <c r="E165" s="21">
        <v>28500</v>
      </c>
      <c r="F165" s="21">
        <f t="shared" si="22"/>
        <v>90</v>
      </c>
      <c r="G165" s="21">
        <v>19</v>
      </c>
      <c r="H165" s="21">
        <v>23</v>
      </c>
      <c r="I165" s="21">
        <v>48</v>
      </c>
      <c r="J165" s="38" t="str">
        <f t="shared" si="15"/>
        <v>매우우수</v>
      </c>
      <c r="K165" s="26"/>
    </row>
    <row r="166" spans="1:11" s="8" customFormat="1" ht="41.25" customHeight="1" x14ac:dyDescent="0.3">
      <c r="A166" s="15" t="s">
        <v>258</v>
      </c>
      <c r="B166" s="11" t="s">
        <v>259</v>
      </c>
      <c r="C166" s="21">
        <f t="shared" si="23"/>
        <v>30512</v>
      </c>
      <c r="D166" s="21">
        <v>13900</v>
      </c>
      <c r="E166" s="21">
        <v>16612</v>
      </c>
      <c r="F166" s="21">
        <f t="shared" si="22"/>
        <v>90</v>
      </c>
      <c r="G166" s="21">
        <v>15</v>
      </c>
      <c r="H166" s="21">
        <v>20</v>
      </c>
      <c r="I166" s="21">
        <v>55</v>
      </c>
      <c r="J166" s="38" t="str">
        <f t="shared" si="15"/>
        <v>매우우수</v>
      </c>
      <c r="K166" s="26"/>
    </row>
    <row r="167" spans="1:11" s="8" customFormat="1" ht="41.25" customHeight="1" x14ac:dyDescent="0.3">
      <c r="A167" s="15" t="s">
        <v>260</v>
      </c>
      <c r="B167" s="11" t="s">
        <v>261</v>
      </c>
      <c r="C167" s="21">
        <f t="shared" si="23"/>
        <v>546400</v>
      </c>
      <c r="D167" s="21">
        <v>100000</v>
      </c>
      <c r="E167" s="21">
        <v>446400</v>
      </c>
      <c r="F167" s="21">
        <f t="shared" si="22"/>
        <v>91</v>
      </c>
      <c r="G167" s="21">
        <v>18</v>
      </c>
      <c r="H167" s="21">
        <v>19</v>
      </c>
      <c r="I167" s="21">
        <v>54</v>
      </c>
      <c r="J167" s="38" t="str">
        <f t="shared" si="15"/>
        <v>매우우수</v>
      </c>
      <c r="K167" s="26"/>
    </row>
    <row r="168" spans="1:11" s="8" customFormat="1" ht="41.25" customHeight="1" x14ac:dyDescent="0.3">
      <c r="A168" s="15" t="s">
        <v>262</v>
      </c>
      <c r="B168" s="11" t="s">
        <v>263</v>
      </c>
      <c r="C168" s="21">
        <f t="shared" si="23"/>
        <v>328300</v>
      </c>
      <c r="D168" s="21">
        <v>90000</v>
      </c>
      <c r="E168" s="21">
        <v>238300</v>
      </c>
      <c r="F168" s="21">
        <f t="shared" si="22"/>
        <v>80</v>
      </c>
      <c r="G168" s="21">
        <v>15</v>
      </c>
      <c r="H168" s="21">
        <v>15</v>
      </c>
      <c r="I168" s="21">
        <v>50</v>
      </c>
      <c r="J168" s="38" t="str">
        <f t="shared" si="15"/>
        <v>우수</v>
      </c>
      <c r="K168" s="26"/>
    </row>
    <row r="169" spans="1:11" s="8" customFormat="1" ht="41.25" customHeight="1" x14ac:dyDescent="0.3">
      <c r="A169" s="15" t="s">
        <v>264</v>
      </c>
      <c r="B169" s="11" t="s">
        <v>265</v>
      </c>
      <c r="C169" s="21">
        <f t="shared" si="23"/>
        <v>210186</v>
      </c>
      <c r="D169" s="21">
        <v>77010</v>
      </c>
      <c r="E169" s="21">
        <v>133176</v>
      </c>
      <c r="F169" s="21">
        <f t="shared" si="22"/>
        <v>85</v>
      </c>
      <c r="G169" s="21">
        <v>20</v>
      </c>
      <c r="H169" s="21">
        <v>25</v>
      </c>
      <c r="I169" s="21">
        <v>40</v>
      </c>
      <c r="J169" s="38" t="str">
        <f t="shared" si="15"/>
        <v>우수</v>
      </c>
      <c r="K169" s="26"/>
    </row>
    <row r="170" spans="1:11" s="8" customFormat="1" ht="41.25" customHeight="1" x14ac:dyDescent="0.3">
      <c r="A170" s="15" t="s">
        <v>266</v>
      </c>
      <c r="B170" s="11" t="s">
        <v>267</v>
      </c>
      <c r="C170" s="21">
        <f t="shared" si="23"/>
        <v>18506</v>
      </c>
      <c r="D170" s="21">
        <v>8539</v>
      </c>
      <c r="E170" s="21">
        <v>9967</v>
      </c>
      <c r="F170" s="21">
        <f t="shared" si="22"/>
        <v>88</v>
      </c>
      <c r="G170" s="21">
        <v>18</v>
      </c>
      <c r="H170" s="21">
        <v>20</v>
      </c>
      <c r="I170" s="21">
        <v>50</v>
      </c>
      <c r="J170" s="38" t="str">
        <f t="shared" si="15"/>
        <v>우수</v>
      </c>
      <c r="K170" s="26"/>
    </row>
    <row r="171" spans="1:11" s="8" customFormat="1" ht="41.25" customHeight="1" x14ac:dyDescent="0.3">
      <c r="A171" s="15" t="s">
        <v>268</v>
      </c>
      <c r="B171" s="11" t="s">
        <v>269</v>
      </c>
      <c r="C171" s="21">
        <f t="shared" si="23"/>
        <v>177409</v>
      </c>
      <c r="D171" s="21">
        <f>56253+20069</f>
        <v>76322</v>
      </c>
      <c r="E171" s="21">
        <f>62841+38246</f>
        <v>101087</v>
      </c>
      <c r="F171" s="21">
        <f t="shared" si="22"/>
        <v>89</v>
      </c>
      <c r="G171" s="21">
        <v>19</v>
      </c>
      <c r="H171" s="21">
        <v>20</v>
      </c>
      <c r="I171" s="21">
        <v>50</v>
      </c>
      <c r="J171" s="38" t="str">
        <f t="shared" si="15"/>
        <v>우수</v>
      </c>
      <c r="K171" s="26"/>
    </row>
    <row r="172" spans="1:11" s="8" customFormat="1" ht="41.25" customHeight="1" x14ac:dyDescent="0.3">
      <c r="A172" s="6" t="s">
        <v>270</v>
      </c>
      <c r="B172" s="6" t="s">
        <v>271</v>
      </c>
      <c r="C172" s="20">
        <v>22408</v>
      </c>
      <c r="D172" s="20">
        <v>11204</v>
      </c>
      <c r="E172" s="20">
        <v>11204</v>
      </c>
      <c r="F172" s="20">
        <f t="shared" si="22"/>
        <v>91</v>
      </c>
      <c r="G172" s="20">
        <v>20</v>
      </c>
      <c r="H172" s="20">
        <v>21</v>
      </c>
      <c r="I172" s="20">
        <v>50</v>
      </c>
      <c r="J172" s="38" t="str">
        <f t="shared" si="15"/>
        <v>매우우수</v>
      </c>
      <c r="K172" s="26"/>
    </row>
    <row r="173" spans="1:11" s="8" customFormat="1" ht="41.25" customHeight="1" x14ac:dyDescent="0.3">
      <c r="A173" s="6" t="s">
        <v>272</v>
      </c>
      <c r="B173" s="6" t="s">
        <v>273</v>
      </c>
      <c r="C173" s="20">
        <v>1176135</v>
      </c>
      <c r="D173" s="20">
        <v>1176135</v>
      </c>
      <c r="E173" s="20">
        <v>0</v>
      </c>
      <c r="F173" s="20">
        <f t="shared" si="22"/>
        <v>86</v>
      </c>
      <c r="G173" s="20">
        <v>20</v>
      </c>
      <c r="H173" s="20">
        <v>21</v>
      </c>
      <c r="I173" s="20">
        <v>45</v>
      </c>
      <c r="J173" s="38" t="str">
        <f t="shared" si="15"/>
        <v>우수</v>
      </c>
      <c r="K173" s="26"/>
    </row>
    <row r="174" spans="1:11" s="8" customFormat="1" ht="41.25" customHeight="1" x14ac:dyDescent="0.3">
      <c r="A174" s="6" t="s">
        <v>274</v>
      </c>
      <c r="B174" s="6" t="s">
        <v>275</v>
      </c>
      <c r="C174" s="20">
        <v>143999</v>
      </c>
      <c r="D174" s="20">
        <v>143999</v>
      </c>
      <c r="E174" s="20">
        <v>0</v>
      </c>
      <c r="F174" s="20">
        <f>SUM(G174:I174)</f>
        <v>92</v>
      </c>
      <c r="G174" s="20">
        <v>18</v>
      </c>
      <c r="H174" s="20">
        <v>21</v>
      </c>
      <c r="I174" s="20">
        <v>53</v>
      </c>
      <c r="J174" s="38" t="str">
        <f t="shared" si="15"/>
        <v>매우우수</v>
      </c>
      <c r="K174" s="26"/>
    </row>
    <row r="175" spans="1:11" s="8" customFormat="1" ht="41.25" customHeight="1" x14ac:dyDescent="0.3">
      <c r="A175" s="6" t="s">
        <v>276</v>
      </c>
      <c r="B175" s="6" t="s">
        <v>277</v>
      </c>
      <c r="C175" s="20">
        <v>38484</v>
      </c>
      <c r="D175" s="20">
        <v>38484</v>
      </c>
      <c r="E175" s="20">
        <v>0</v>
      </c>
      <c r="F175" s="20">
        <f t="shared" ref="F175:F176" si="24">SUM(G175:I175)</f>
        <v>91</v>
      </c>
      <c r="G175" s="20">
        <v>24</v>
      </c>
      <c r="H175" s="20">
        <v>17</v>
      </c>
      <c r="I175" s="20">
        <v>50</v>
      </c>
      <c r="J175" s="38" t="str">
        <f t="shared" si="15"/>
        <v>매우우수</v>
      </c>
      <c r="K175" s="26"/>
    </row>
    <row r="176" spans="1:11" s="8" customFormat="1" ht="41.25" customHeight="1" x14ac:dyDescent="0.3">
      <c r="A176" s="6" t="s">
        <v>278</v>
      </c>
      <c r="B176" s="6" t="s">
        <v>277</v>
      </c>
      <c r="C176" s="20">
        <v>678564</v>
      </c>
      <c r="D176" s="20">
        <v>339282</v>
      </c>
      <c r="E176" s="20">
        <v>339282</v>
      </c>
      <c r="F176" s="20">
        <f t="shared" si="24"/>
        <v>94</v>
      </c>
      <c r="G176" s="20">
        <v>24</v>
      </c>
      <c r="H176" s="20">
        <v>20</v>
      </c>
      <c r="I176" s="20">
        <v>50</v>
      </c>
      <c r="J176" s="38" t="str">
        <f t="shared" si="15"/>
        <v>매우우수</v>
      </c>
      <c r="K176" s="26"/>
    </row>
    <row r="177" spans="1:11" s="8" customFormat="1" ht="41.25" customHeight="1" x14ac:dyDescent="0.3">
      <c r="A177" s="14" t="s">
        <v>472</v>
      </c>
      <c r="B177" s="6" t="s">
        <v>279</v>
      </c>
      <c r="C177" s="20">
        <v>150000</v>
      </c>
      <c r="D177" s="20">
        <v>120000</v>
      </c>
      <c r="E177" s="20">
        <v>30000</v>
      </c>
      <c r="F177" s="20">
        <v>90</v>
      </c>
      <c r="G177" s="20">
        <v>15</v>
      </c>
      <c r="H177" s="20">
        <v>20</v>
      </c>
      <c r="I177" s="20">
        <v>55</v>
      </c>
      <c r="J177" s="38" t="str">
        <f t="shared" si="15"/>
        <v>매우우수</v>
      </c>
      <c r="K177" s="26"/>
    </row>
    <row r="178" spans="1:11" s="8" customFormat="1" ht="41.25" customHeight="1" x14ac:dyDescent="0.3">
      <c r="A178" s="14" t="s">
        <v>473</v>
      </c>
      <c r="B178" s="6" t="s">
        <v>280</v>
      </c>
      <c r="C178" s="20">
        <v>25000</v>
      </c>
      <c r="D178" s="20">
        <v>20000</v>
      </c>
      <c r="E178" s="20">
        <v>5000</v>
      </c>
      <c r="F178" s="20">
        <v>90</v>
      </c>
      <c r="G178" s="20">
        <v>15</v>
      </c>
      <c r="H178" s="20">
        <v>20</v>
      </c>
      <c r="I178" s="20">
        <v>55</v>
      </c>
      <c r="J178" s="38" t="str">
        <f t="shared" si="15"/>
        <v>매우우수</v>
      </c>
      <c r="K178" s="26"/>
    </row>
    <row r="179" spans="1:11" s="8" customFormat="1" ht="41.25" customHeight="1" x14ac:dyDescent="0.3">
      <c r="A179" s="14" t="s">
        <v>474</v>
      </c>
      <c r="B179" s="7" t="s">
        <v>281</v>
      </c>
      <c r="C179" s="20">
        <v>24000</v>
      </c>
      <c r="D179" s="20">
        <v>21600</v>
      </c>
      <c r="E179" s="20">
        <v>2400</v>
      </c>
      <c r="F179" s="20">
        <f>SUM(G179:I179)</f>
        <v>86</v>
      </c>
      <c r="G179" s="20">
        <v>20</v>
      </c>
      <c r="H179" s="20">
        <v>21</v>
      </c>
      <c r="I179" s="20">
        <v>45</v>
      </c>
      <c r="J179" s="38" t="str">
        <f t="shared" si="15"/>
        <v>우수</v>
      </c>
      <c r="K179" s="26"/>
    </row>
    <row r="180" spans="1:11" s="8" customFormat="1" ht="41.25" customHeight="1" x14ac:dyDescent="0.3">
      <c r="A180" s="14" t="s">
        <v>475</v>
      </c>
      <c r="B180" s="7" t="s">
        <v>282</v>
      </c>
      <c r="C180" s="20">
        <v>36000</v>
      </c>
      <c r="D180" s="20">
        <v>14400</v>
      </c>
      <c r="E180" s="20">
        <v>21600</v>
      </c>
      <c r="F180" s="20">
        <f>SUM(G180:I180)</f>
        <v>53</v>
      </c>
      <c r="G180" s="20">
        <v>5</v>
      </c>
      <c r="H180" s="20">
        <v>18</v>
      </c>
      <c r="I180" s="20">
        <v>30</v>
      </c>
      <c r="J180" s="38" t="str">
        <f t="shared" si="15"/>
        <v>미흡</v>
      </c>
      <c r="K180" s="26"/>
    </row>
    <row r="181" spans="1:11" s="8" customFormat="1" ht="41.25" customHeight="1" x14ac:dyDescent="0.3">
      <c r="A181" s="14" t="s">
        <v>476</v>
      </c>
      <c r="B181" s="7" t="s">
        <v>283</v>
      </c>
      <c r="C181" s="20">
        <v>230965</v>
      </c>
      <c r="D181" s="20">
        <v>95389</v>
      </c>
      <c r="E181" s="20">
        <v>135576</v>
      </c>
      <c r="F181" s="20">
        <v>89</v>
      </c>
      <c r="G181" s="20">
        <v>18</v>
      </c>
      <c r="H181" s="20">
        <v>23</v>
      </c>
      <c r="I181" s="20">
        <v>48</v>
      </c>
      <c r="J181" s="38" t="str">
        <f t="shared" si="15"/>
        <v>우수</v>
      </c>
      <c r="K181" s="26"/>
    </row>
    <row r="182" spans="1:11" s="8" customFormat="1" ht="41.25" customHeight="1" x14ac:dyDescent="0.3">
      <c r="A182" s="14" t="s">
        <v>477</v>
      </c>
      <c r="B182" s="7" t="s">
        <v>284</v>
      </c>
      <c r="C182" s="20">
        <v>84742</v>
      </c>
      <c r="D182" s="20">
        <v>42252</v>
      </c>
      <c r="E182" s="20">
        <v>42490</v>
      </c>
      <c r="F182" s="20">
        <v>89</v>
      </c>
      <c r="G182" s="20">
        <v>19</v>
      </c>
      <c r="H182" s="20">
        <v>22</v>
      </c>
      <c r="I182" s="20">
        <v>48</v>
      </c>
      <c r="J182" s="38" t="str">
        <f t="shared" si="15"/>
        <v>우수</v>
      </c>
      <c r="K182" s="26"/>
    </row>
    <row r="183" spans="1:11" s="8" customFormat="1" ht="41.25" customHeight="1" x14ac:dyDescent="0.3">
      <c r="A183" s="14" t="s">
        <v>478</v>
      </c>
      <c r="B183" s="7" t="s">
        <v>285</v>
      </c>
      <c r="C183" s="20">
        <v>233516</v>
      </c>
      <c r="D183" s="20">
        <v>108870</v>
      </c>
      <c r="E183" s="20">
        <v>124646</v>
      </c>
      <c r="F183" s="20">
        <v>91</v>
      </c>
      <c r="G183" s="20">
        <v>18</v>
      </c>
      <c r="H183" s="20">
        <v>25</v>
      </c>
      <c r="I183" s="20">
        <v>48</v>
      </c>
      <c r="J183" s="38" t="str">
        <f t="shared" si="15"/>
        <v>매우우수</v>
      </c>
      <c r="K183" s="26"/>
    </row>
    <row r="184" spans="1:11" s="8" customFormat="1" ht="41.25" customHeight="1" x14ac:dyDescent="0.3">
      <c r="A184" s="14" t="s">
        <v>479</v>
      </c>
      <c r="B184" s="7" t="s">
        <v>286</v>
      </c>
      <c r="C184" s="20">
        <v>163138</v>
      </c>
      <c r="D184" s="20">
        <v>74003</v>
      </c>
      <c r="E184" s="20">
        <v>89135</v>
      </c>
      <c r="F184" s="20">
        <v>85</v>
      </c>
      <c r="G184" s="20">
        <v>20</v>
      </c>
      <c r="H184" s="20">
        <v>15</v>
      </c>
      <c r="I184" s="20">
        <v>50</v>
      </c>
      <c r="J184" s="38" t="str">
        <f t="shared" si="15"/>
        <v>우수</v>
      </c>
      <c r="K184" s="26"/>
    </row>
    <row r="185" spans="1:11" s="8" customFormat="1" ht="41.25" customHeight="1" x14ac:dyDescent="0.3">
      <c r="A185" s="14" t="s">
        <v>480</v>
      </c>
      <c r="B185" s="7" t="s">
        <v>287</v>
      </c>
      <c r="C185" s="20">
        <v>123502</v>
      </c>
      <c r="D185" s="20">
        <v>58080</v>
      </c>
      <c r="E185" s="20">
        <v>65422</v>
      </c>
      <c r="F185" s="20">
        <f>SUM(G185:I185)</f>
        <v>85</v>
      </c>
      <c r="G185" s="20">
        <v>15</v>
      </c>
      <c r="H185" s="20">
        <v>20</v>
      </c>
      <c r="I185" s="20">
        <v>50</v>
      </c>
      <c r="J185" s="38" t="str">
        <f t="shared" si="15"/>
        <v>우수</v>
      </c>
      <c r="K185" s="26"/>
    </row>
    <row r="186" spans="1:11" s="8" customFormat="1" ht="41.25" customHeight="1" x14ac:dyDescent="0.3">
      <c r="A186" s="14" t="s">
        <v>481</v>
      </c>
      <c r="B186" s="7" t="s">
        <v>288</v>
      </c>
      <c r="C186" s="20">
        <v>10000</v>
      </c>
      <c r="D186" s="20">
        <v>5000</v>
      </c>
      <c r="E186" s="20">
        <v>5000</v>
      </c>
      <c r="F186" s="20">
        <v>89</v>
      </c>
      <c r="G186" s="20">
        <v>18</v>
      </c>
      <c r="H186" s="20">
        <v>19</v>
      </c>
      <c r="I186" s="20">
        <v>52</v>
      </c>
      <c r="J186" s="38" t="str">
        <f t="shared" si="15"/>
        <v>우수</v>
      </c>
      <c r="K186" s="26"/>
    </row>
    <row r="187" spans="1:11" s="8" customFormat="1" ht="41.25" customHeight="1" x14ac:dyDescent="0.3">
      <c r="A187" s="14" t="s">
        <v>482</v>
      </c>
      <c r="B187" s="7" t="s">
        <v>289</v>
      </c>
      <c r="C187" s="20">
        <v>379602</v>
      </c>
      <c r="D187" s="20">
        <v>189307</v>
      </c>
      <c r="E187" s="20">
        <v>190295</v>
      </c>
      <c r="F187" s="20">
        <v>89</v>
      </c>
      <c r="G187" s="20">
        <v>15</v>
      </c>
      <c r="H187" s="20">
        <v>21</v>
      </c>
      <c r="I187" s="20">
        <v>53</v>
      </c>
      <c r="J187" s="38" t="str">
        <f t="shared" si="15"/>
        <v>우수</v>
      </c>
      <c r="K187" s="26"/>
    </row>
    <row r="188" spans="1:11" s="8" customFormat="1" ht="41.25" customHeight="1" x14ac:dyDescent="0.3">
      <c r="A188" s="14" t="s">
        <v>483</v>
      </c>
      <c r="B188" s="7" t="s">
        <v>290</v>
      </c>
      <c r="C188" s="20">
        <v>61039</v>
      </c>
      <c r="D188" s="20">
        <v>29838</v>
      </c>
      <c r="E188" s="20">
        <v>31201</v>
      </c>
      <c r="F188" s="20">
        <v>86</v>
      </c>
      <c r="G188" s="20">
        <v>15</v>
      </c>
      <c r="H188" s="20">
        <v>22</v>
      </c>
      <c r="I188" s="20">
        <v>49</v>
      </c>
      <c r="J188" s="38" t="str">
        <f t="shared" si="15"/>
        <v>우수</v>
      </c>
      <c r="K188" s="26"/>
    </row>
    <row r="189" spans="1:11" s="8" customFormat="1" ht="41.25" customHeight="1" x14ac:dyDescent="0.3">
      <c r="A189" s="14" t="s">
        <v>484</v>
      </c>
      <c r="B189" s="7" t="s">
        <v>291</v>
      </c>
      <c r="C189" s="20">
        <v>600000</v>
      </c>
      <c r="D189" s="20">
        <v>285000</v>
      </c>
      <c r="E189" s="20">
        <v>315000</v>
      </c>
      <c r="F189" s="20">
        <v>88</v>
      </c>
      <c r="G189" s="20">
        <v>15</v>
      </c>
      <c r="H189" s="20">
        <v>23</v>
      </c>
      <c r="I189" s="20">
        <v>50</v>
      </c>
      <c r="J189" s="38" t="str">
        <f t="shared" si="15"/>
        <v>우수</v>
      </c>
      <c r="K189" s="26"/>
    </row>
    <row r="190" spans="1:11" s="8" customFormat="1" ht="41.25" customHeight="1" x14ac:dyDescent="0.3">
      <c r="A190" s="14" t="s">
        <v>485</v>
      </c>
      <c r="B190" s="7" t="s">
        <v>292</v>
      </c>
      <c r="C190" s="20">
        <v>100450</v>
      </c>
      <c r="D190" s="20">
        <v>50000</v>
      </c>
      <c r="E190" s="20">
        <v>50450</v>
      </c>
      <c r="F190" s="20">
        <v>87</v>
      </c>
      <c r="G190" s="20">
        <v>14</v>
      </c>
      <c r="H190" s="20">
        <v>22</v>
      </c>
      <c r="I190" s="20">
        <v>51</v>
      </c>
      <c r="J190" s="38" t="str">
        <f t="shared" si="15"/>
        <v>우수</v>
      </c>
      <c r="K190" s="26"/>
    </row>
    <row r="191" spans="1:11" s="8" customFormat="1" ht="41.25" customHeight="1" x14ac:dyDescent="0.3">
      <c r="A191" s="14" t="s">
        <v>486</v>
      </c>
      <c r="B191" s="7" t="s">
        <v>293</v>
      </c>
      <c r="C191" s="20">
        <v>67200</v>
      </c>
      <c r="D191" s="20">
        <v>33600</v>
      </c>
      <c r="E191" s="20">
        <v>33600</v>
      </c>
      <c r="F191" s="20">
        <v>86</v>
      </c>
      <c r="G191" s="20">
        <v>18</v>
      </c>
      <c r="H191" s="20">
        <v>23</v>
      </c>
      <c r="I191" s="20">
        <v>45</v>
      </c>
      <c r="J191" s="38" t="str">
        <f t="shared" si="15"/>
        <v>우수</v>
      </c>
      <c r="K191" s="26"/>
    </row>
    <row r="192" spans="1:11" s="8" customFormat="1" ht="41.25" customHeight="1" x14ac:dyDescent="0.3">
      <c r="A192" s="6" t="s">
        <v>487</v>
      </c>
      <c r="B192" s="6" t="s">
        <v>294</v>
      </c>
      <c r="C192" s="20">
        <v>120000</v>
      </c>
      <c r="D192" s="20">
        <v>60000</v>
      </c>
      <c r="E192" s="20">
        <v>60000</v>
      </c>
      <c r="F192" s="20">
        <v>89</v>
      </c>
      <c r="G192" s="20">
        <v>18</v>
      </c>
      <c r="H192" s="20">
        <v>22</v>
      </c>
      <c r="I192" s="20">
        <v>49</v>
      </c>
      <c r="J192" s="38" t="str">
        <f t="shared" si="15"/>
        <v>우수</v>
      </c>
      <c r="K192" s="26"/>
    </row>
    <row r="193" spans="1:11" s="8" customFormat="1" ht="41.25" customHeight="1" x14ac:dyDescent="0.3">
      <c r="A193" s="6" t="s">
        <v>488</v>
      </c>
      <c r="B193" s="6" t="s">
        <v>295</v>
      </c>
      <c r="C193" s="20">
        <v>20000</v>
      </c>
      <c r="D193" s="20">
        <v>10000</v>
      </c>
      <c r="E193" s="20">
        <v>10000</v>
      </c>
      <c r="F193" s="20">
        <v>95</v>
      </c>
      <c r="G193" s="20">
        <v>20</v>
      </c>
      <c r="H193" s="20">
        <v>25</v>
      </c>
      <c r="I193" s="20">
        <v>50</v>
      </c>
      <c r="J193" s="38" t="str">
        <f t="shared" si="15"/>
        <v>매우우수</v>
      </c>
      <c r="K193" s="26"/>
    </row>
    <row r="194" spans="1:11" s="8" customFormat="1" ht="41.25" customHeight="1" x14ac:dyDescent="0.3">
      <c r="A194" s="6" t="s">
        <v>489</v>
      </c>
      <c r="B194" s="6" t="s">
        <v>296</v>
      </c>
      <c r="C194" s="20">
        <v>100000</v>
      </c>
      <c r="D194" s="20">
        <v>50000</v>
      </c>
      <c r="E194" s="20">
        <v>50000</v>
      </c>
      <c r="F194" s="20">
        <v>95</v>
      </c>
      <c r="G194" s="20">
        <v>20</v>
      </c>
      <c r="H194" s="20">
        <v>25</v>
      </c>
      <c r="I194" s="20">
        <v>50</v>
      </c>
      <c r="J194" s="38" t="str">
        <f t="shared" si="15"/>
        <v>매우우수</v>
      </c>
      <c r="K194" s="26"/>
    </row>
    <row r="195" spans="1:11" s="8" customFormat="1" ht="41.25" customHeight="1" x14ac:dyDescent="0.3">
      <c r="A195" s="6" t="s">
        <v>490</v>
      </c>
      <c r="B195" s="6" t="s">
        <v>297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38" t="str">
        <f t="shared" si="15"/>
        <v>매우미흡</v>
      </c>
      <c r="K195" s="26"/>
    </row>
    <row r="196" spans="1:11" s="8" customFormat="1" ht="41.25" customHeight="1" x14ac:dyDescent="0.3">
      <c r="A196" s="6" t="s">
        <v>491</v>
      </c>
      <c r="B196" s="6" t="s">
        <v>298</v>
      </c>
      <c r="C196" s="20">
        <v>138228</v>
      </c>
      <c r="D196" s="20">
        <v>69114</v>
      </c>
      <c r="E196" s="20">
        <v>69114</v>
      </c>
      <c r="F196" s="20">
        <v>95</v>
      </c>
      <c r="G196" s="20">
        <v>20</v>
      </c>
      <c r="H196" s="20">
        <v>25</v>
      </c>
      <c r="I196" s="20">
        <v>50</v>
      </c>
      <c r="J196" s="38" t="str">
        <f t="shared" si="15"/>
        <v>매우우수</v>
      </c>
      <c r="K196" s="26"/>
    </row>
    <row r="197" spans="1:11" s="8" customFormat="1" ht="41.25" customHeight="1" x14ac:dyDescent="0.3">
      <c r="A197" s="6" t="s">
        <v>492</v>
      </c>
      <c r="B197" s="6" t="s">
        <v>299</v>
      </c>
      <c r="C197" s="20">
        <v>84000</v>
      </c>
      <c r="D197" s="20">
        <v>42000</v>
      </c>
      <c r="E197" s="20">
        <v>42000</v>
      </c>
      <c r="F197" s="20">
        <v>95</v>
      </c>
      <c r="G197" s="20">
        <v>20</v>
      </c>
      <c r="H197" s="20">
        <v>25</v>
      </c>
      <c r="I197" s="20">
        <v>50</v>
      </c>
      <c r="J197" s="38" t="str">
        <f t="shared" ref="J197:J260" si="25">IF(F197&lt;50,"매우미흡",IF(F197&lt;60,"미흡",IF(F197&lt;80,"보통",IF(F197&lt;90,"우수","매우우수"))))</f>
        <v>매우우수</v>
      </c>
      <c r="K197" s="26"/>
    </row>
    <row r="198" spans="1:11" s="8" customFormat="1" ht="41.25" customHeight="1" x14ac:dyDescent="0.3">
      <c r="A198" s="6" t="s">
        <v>493</v>
      </c>
      <c r="B198" s="6" t="s">
        <v>300</v>
      </c>
      <c r="C198" s="20">
        <v>200000</v>
      </c>
      <c r="D198" s="20">
        <v>100000</v>
      </c>
      <c r="E198" s="20">
        <v>100000</v>
      </c>
      <c r="F198" s="20">
        <v>95</v>
      </c>
      <c r="G198" s="20">
        <v>20</v>
      </c>
      <c r="H198" s="20">
        <v>25</v>
      </c>
      <c r="I198" s="20">
        <v>50</v>
      </c>
      <c r="J198" s="38" t="str">
        <f t="shared" si="25"/>
        <v>매우우수</v>
      </c>
      <c r="K198" s="26"/>
    </row>
    <row r="199" spans="1:11" s="8" customFormat="1" ht="41.25" customHeight="1" x14ac:dyDescent="0.3">
      <c r="A199" s="6" t="s">
        <v>494</v>
      </c>
      <c r="B199" s="6" t="s">
        <v>301</v>
      </c>
      <c r="C199" s="20">
        <v>21780</v>
      </c>
      <c r="D199" s="20">
        <v>15000</v>
      </c>
      <c r="E199" s="20">
        <v>6780</v>
      </c>
      <c r="F199" s="20">
        <v>86</v>
      </c>
      <c r="G199" s="20">
        <v>16</v>
      </c>
      <c r="H199" s="20">
        <v>20</v>
      </c>
      <c r="I199" s="20">
        <v>50</v>
      </c>
      <c r="J199" s="38" t="str">
        <f t="shared" si="25"/>
        <v>우수</v>
      </c>
      <c r="K199" s="26"/>
    </row>
    <row r="200" spans="1:11" s="8" customFormat="1" ht="41.25" customHeight="1" x14ac:dyDescent="0.3">
      <c r="A200" s="4" t="s">
        <v>495</v>
      </c>
      <c r="B200" s="16" t="s">
        <v>302</v>
      </c>
      <c r="C200" s="20">
        <f>SUM(D200:E200)</f>
        <v>677840</v>
      </c>
      <c r="D200" s="20">
        <v>338920</v>
      </c>
      <c r="E200" s="20">
        <v>338920</v>
      </c>
      <c r="F200" s="20">
        <f>SUM(G200:I200)</f>
        <v>90</v>
      </c>
      <c r="G200" s="20">
        <v>15</v>
      </c>
      <c r="H200" s="20">
        <v>25</v>
      </c>
      <c r="I200" s="20">
        <v>50</v>
      </c>
      <c r="J200" s="38" t="str">
        <f t="shared" si="25"/>
        <v>매우우수</v>
      </c>
      <c r="K200" s="26"/>
    </row>
    <row r="201" spans="1:11" s="8" customFormat="1" ht="41.25" customHeight="1" x14ac:dyDescent="0.3">
      <c r="A201" s="4" t="s">
        <v>496</v>
      </c>
      <c r="B201" s="16" t="s">
        <v>303</v>
      </c>
      <c r="C201" s="20">
        <f t="shared" ref="C201:C212" si="26">SUM(D201:E201)</f>
        <v>60000</v>
      </c>
      <c r="D201" s="20">
        <v>60000</v>
      </c>
      <c r="E201" s="20">
        <v>0</v>
      </c>
      <c r="F201" s="20">
        <f t="shared" ref="F201:F212" si="27">SUM(G201:I201)</f>
        <v>100</v>
      </c>
      <c r="G201" s="20">
        <v>20</v>
      </c>
      <c r="H201" s="20">
        <v>25</v>
      </c>
      <c r="I201" s="20">
        <v>55</v>
      </c>
      <c r="J201" s="38" t="str">
        <f t="shared" si="25"/>
        <v>매우우수</v>
      </c>
      <c r="K201" s="26"/>
    </row>
    <row r="202" spans="1:11" s="8" customFormat="1" ht="41.25" customHeight="1" x14ac:dyDescent="0.3">
      <c r="A202" s="4" t="s">
        <v>497</v>
      </c>
      <c r="B202" s="16" t="s">
        <v>303</v>
      </c>
      <c r="C202" s="20">
        <f t="shared" si="26"/>
        <v>12000</v>
      </c>
      <c r="D202" s="20">
        <v>12000</v>
      </c>
      <c r="E202" s="20">
        <v>0</v>
      </c>
      <c r="F202" s="20">
        <f t="shared" si="27"/>
        <v>100</v>
      </c>
      <c r="G202" s="20">
        <v>20</v>
      </c>
      <c r="H202" s="20">
        <v>25</v>
      </c>
      <c r="I202" s="20">
        <v>55</v>
      </c>
      <c r="J202" s="38" t="str">
        <f t="shared" si="25"/>
        <v>매우우수</v>
      </c>
      <c r="K202" s="26"/>
    </row>
    <row r="203" spans="1:11" s="8" customFormat="1" ht="41.25" customHeight="1" x14ac:dyDescent="0.3">
      <c r="A203" s="4" t="s">
        <v>498</v>
      </c>
      <c r="B203" s="16" t="s">
        <v>304</v>
      </c>
      <c r="C203" s="20">
        <f t="shared" si="26"/>
        <v>120000</v>
      </c>
      <c r="D203" s="20">
        <v>60000</v>
      </c>
      <c r="E203" s="20">
        <v>60000</v>
      </c>
      <c r="F203" s="20">
        <f t="shared" si="27"/>
        <v>100</v>
      </c>
      <c r="G203" s="20">
        <v>20</v>
      </c>
      <c r="H203" s="20">
        <v>25</v>
      </c>
      <c r="I203" s="20">
        <v>55</v>
      </c>
      <c r="J203" s="38" t="str">
        <f t="shared" si="25"/>
        <v>매우우수</v>
      </c>
      <c r="K203" s="26"/>
    </row>
    <row r="204" spans="1:11" s="8" customFormat="1" ht="41.25" customHeight="1" x14ac:dyDescent="0.3">
      <c r="A204" s="4" t="s">
        <v>499</v>
      </c>
      <c r="B204" s="16" t="s">
        <v>305</v>
      </c>
      <c r="C204" s="20">
        <f t="shared" si="26"/>
        <v>60000</v>
      </c>
      <c r="D204" s="20">
        <v>30000</v>
      </c>
      <c r="E204" s="20">
        <v>30000</v>
      </c>
      <c r="F204" s="20">
        <f t="shared" si="27"/>
        <v>100</v>
      </c>
      <c r="G204" s="20">
        <v>20</v>
      </c>
      <c r="H204" s="20">
        <v>25</v>
      </c>
      <c r="I204" s="20">
        <v>55</v>
      </c>
      <c r="J204" s="38" t="str">
        <f t="shared" si="25"/>
        <v>매우우수</v>
      </c>
      <c r="K204" s="26"/>
    </row>
    <row r="205" spans="1:11" s="8" customFormat="1" ht="41.25" customHeight="1" x14ac:dyDescent="0.3">
      <c r="A205" s="4" t="s">
        <v>500</v>
      </c>
      <c r="B205" s="16" t="s">
        <v>306</v>
      </c>
      <c r="C205" s="20">
        <f t="shared" si="26"/>
        <v>30000</v>
      </c>
      <c r="D205" s="20">
        <v>15000</v>
      </c>
      <c r="E205" s="20">
        <v>15000</v>
      </c>
      <c r="F205" s="20">
        <f t="shared" si="27"/>
        <v>100</v>
      </c>
      <c r="G205" s="20">
        <v>20</v>
      </c>
      <c r="H205" s="20">
        <v>25</v>
      </c>
      <c r="I205" s="20">
        <v>55</v>
      </c>
      <c r="J205" s="38" t="str">
        <f t="shared" si="25"/>
        <v>매우우수</v>
      </c>
      <c r="K205" s="26"/>
    </row>
    <row r="206" spans="1:11" s="8" customFormat="1" ht="41.25" customHeight="1" x14ac:dyDescent="0.3">
      <c r="A206" s="4" t="s">
        <v>501</v>
      </c>
      <c r="B206" s="16" t="s">
        <v>307</v>
      </c>
      <c r="C206" s="20">
        <f t="shared" si="26"/>
        <v>10000</v>
      </c>
      <c r="D206" s="20">
        <v>5000</v>
      </c>
      <c r="E206" s="20">
        <v>5000</v>
      </c>
      <c r="F206" s="20">
        <f t="shared" si="27"/>
        <v>100</v>
      </c>
      <c r="G206" s="20">
        <v>20</v>
      </c>
      <c r="H206" s="20">
        <v>25</v>
      </c>
      <c r="I206" s="20">
        <v>55</v>
      </c>
      <c r="J206" s="38" t="str">
        <f t="shared" si="25"/>
        <v>매우우수</v>
      </c>
      <c r="K206" s="26"/>
    </row>
    <row r="207" spans="1:11" s="8" customFormat="1" ht="41.25" customHeight="1" x14ac:dyDescent="0.3">
      <c r="A207" s="4" t="s">
        <v>502</v>
      </c>
      <c r="B207" s="16" t="s">
        <v>308</v>
      </c>
      <c r="C207" s="20">
        <f t="shared" si="26"/>
        <v>187005</v>
      </c>
      <c r="D207" s="20">
        <f>13050+12240+2610</f>
        <v>27900</v>
      </c>
      <c r="E207" s="20">
        <f>56978+94259+7868</f>
        <v>159105</v>
      </c>
      <c r="F207" s="20">
        <f t="shared" si="27"/>
        <v>100</v>
      </c>
      <c r="G207" s="20">
        <v>20</v>
      </c>
      <c r="H207" s="20">
        <v>25</v>
      </c>
      <c r="I207" s="20">
        <v>55</v>
      </c>
      <c r="J207" s="38" t="str">
        <f t="shared" si="25"/>
        <v>매우우수</v>
      </c>
      <c r="K207" s="26"/>
    </row>
    <row r="208" spans="1:11" s="8" customFormat="1" ht="41.25" customHeight="1" x14ac:dyDescent="0.3">
      <c r="A208" s="4" t="s">
        <v>503</v>
      </c>
      <c r="B208" s="16" t="s">
        <v>309</v>
      </c>
      <c r="C208" s="20">
        <f t="shared" si="26"/>
        <v>34605</v>
      </c>
      <c r="D208" s="20">
        <v>17110</v>
      </c>
      <c r="E208" s="20">
        <v>17495</v>
      </c>
      <c r="F208" s="20">
        <f t="shared" si="27"/>
        <v>92</v>
      </c>
      <c r="G208" s="20">
        <v>20</v>
      </c>
      <c r="H208" s="20">
        <v>22</v>
      </c>
      <c r="I208" s="20">
        <v>50</v>
      </c>
      <c r="J208" s="38" t="str">
        <f t="shared" si="25"/>
        <v>매우우수</v>
      </c>
      <c r="K208" s="26"/>
    </row>
    <row r="209" spans="1:11" s="8" customFormat="1" ht="41.25" customHeight="1" x14ac:dyDescent="0.3">
      <c r="A209" s="4" t="s">
        <v>504</v>
      </c>
      <c r="B209" s="16" t="s">
        <v>310</v>
      </c>
      <c r="C209" s="20">
        <f t="shared" si="26"/>
        <v>30000</v>
      </c>
      <c r="D209" s="20">
        <v>30000</v>
      </c>
      <c r="E209" s="20">
        <v>0</v>
      </c>
      <c r="F209" s="20">
        <f t="shared" si="27"/>
        <v>95</v>
      </c>
      <c r="G209" s="20">
        <v>20</v>
      </c>
      <c r="H209" s="20">
        <v>25</v>
      </c>
      <c r="I209" s="20">
        <v>50</v>
      </c>
      <c r="J209" s="38" t="str">
        <f t="shared" si="25"/>
        <v>매우우수</v>
      </c>
      <c r="K209" s="26"/>
    </row>
    <row r="210" spans="1:11" s="8" customFormat="1" ht="41.25" customHeight="1" x14ac:dyDescent="0.3">
      <c r="A210" s="4" t="s">
        <v>505</v>
      </c>
      <c r="B210" s="16" t="s">
        <v>311</v>
      </c>
      <c r="C210" s="20">
        <f t="shared" si="26"/>
        <v>30000</v>
      </c>
      <c r="D210" s="20">
        <v>15000</v>
      </c>
      <c r="E210" s="20">
        <v>15000</v>
      </c>
      <c r="F210" s="20">
        <f t="shared" si="27"/>
        <v>100</v>
      </c>
      <c r="G210" s="20">
        <v>20</v>
      </c>
      <c r="H210" s="20">
        <v>25</v>
      </c>
      <c r="I210" s="20">
        <v>55</v>
      </c>
      <c r="J210" s="38" t="str">
        <f t="shared" si="25"/>
        <v>매우우수</v>
      </c>
      <c r="K210" s="26"/>
    </row>
    <row r="211" spans="1:11" s="8" customFormat="1" ht="41.25" customHeight="1" x14ac:dyDescent="0.3">
      <c r="A211" s="4" t="s">
        <v>506</v>
      </c>
      <c r="B211" s="16" t="s">
        <v>309</v>
      </c>
      <c r="C211" s="20">
        <f t="shared" si="26"/>
        <v>54000</v>
      </c>
      <c r="D211" s="20">
        <v>21600</v>
      </c>
      <c r="E211" s="20">
        <v>32400</v>
      </c>
      <c r="F211" s="20">
        <f t="shared" si="27"/>
        <v>85</v>
      </c>
      <c r="G211" s="20">
        <v>20</v>
      </c>
      <c r="H211" s="20">
        <v>20</v>
      </c>
      <c r="I211" s="20">
        <v>45</v>
      </c>
      <c r="J211" s="38" t="str">
        <f t="shared" si="25"/>
        <v>우수</v>
      </c>
      <c r="K211" s="26"/>
    </row>
    <row r="212" spans="1:11" s="8" customFormat="1" ht="41.25" customHeight="1" x14ac:dyDescent="0.3">
      <c r="A212" s="4" t="s">
        <v>507</v>
      </c>
      <c r="B212" s="16" t="s">
        <v>309</v>
      </c>
      <c r="C212" s="20">
        <f t="shared" si="26"/>
        <v>215700</v>
      </c>
      <c r="D212" s="20">
        <v>107850</v>
      </c>
      <c r="E212" s="20">
        <v>107850</v>
      </c>
      <c r="F212" s="20">
        <f t="shared" si="27"/>
        <v>90</v>
      </c>
      <c r="G212" s="20">
        <v>20</v>
      </c>
      <c r="H212" s="20">
        <v>20</v>
      </c>
      <c r="I212" s="20">
        <v>50</v>
      </c>
      <c r="J212" s="38" t="str">
        <f t="shared" si="25"/>
        <v>매우우수</v>
      </c>
      <c r="K212" s="26"/>
    </row>
    <row r="213" spans="1:11" s="8" customFormat="1" ht="41.25" customHeight="1" x14ac:dyDescent="0.3">
      <c r="A213" s="9" t="s">
        <v>312</v>
      </c>
      <c r="B213" s="9" t="s">
        <v>313</v>
      </c>
      <c r="C213" s="20">
        <f>SUM(D213:E213)</f>
        <v>51981</v>
      </c>
      <c r="D213" s="20">
        <v>51981</v>
      </c>
      <c r="E213" s="20">
        <v>0</v>
      </c>
      <c r="F213" s="20">
        <f>SUM(G213:I213)</f>
        <v>85</v>
      </c>
      <c r="G213" s="19">
        <v>15</v>
      </c>
      <c r="H213" s="19">
        <v>20</v>
      </c>
      <c r="I213" s="19">
        <v>50</v>
      </c>
      <c r="J213" s="38" t="str">
        <f t="shared" si="25"/>
        <v>우수</v>
      </c>
      <c r="K213" s="26"/>
    </row>
    <row r="214" spans="1:11" s="8" customFormat="1" ht="41.25" customHeight="1" x14ac:dyDescent="0.3">
      <c r="A214" s="9" t="s">
        <v>314</v>
      </c>
      <c r="B214" s="9" t="s">
        <v>315</v>
      </c>
      <c r="C214" s="20">
        <v>55600</v>
      </c>
      <c r="D214" s="20">
        <v>38920</v>
      </c>
      <c r="E214" s="20">
        <v>16680</v>
      </c>
      <c r="F214" s="20">
        <v>100</v>
      </c>
      <c r="G214" s="19">
        <v>20</v>
      </c>
      <c r="H214" s="19">
        <v>25</v>
      </c>
      <c r="I214" s="19">
        <v>55</v>
      </c>
      <c r="J214" s="38" t="str">
        <f t="shared" si="25"/>
        <v>매우우수</v>
      </c>
      <c r="K214" s="26"/>
    </row>
    <row r="215" spans="1:11" s="8" customFormat="1" ht="41.25" customHeight="1" x14ac:dyDescent="0.3">
      <c r="A215" s="9" t="s">
        <v>316</v>
      </c>
      <c r="B215" s="9" t="s">
        <v>317</v>
      </c>
      <c r="C215" s="19">
        <v>5100</v>
      </c>
      <c r="D215" s="19">
        <v>5100</v>
      </c>
      <c r="E215" s="20">
        <v>0</v>
      </c>
      <c r="F215" s="20">
        <v>82</v>
      </c>
      <c r="G215" s="19">
        <v>12</v>
      </c>
      <c r="H215" s="19">
        <v>20</v>
      </c>
      <c r="I215" s="19">
        <v>50</v>
      </c>
      <c r="J215" s="38" t="str">
        <f t="shared" si="25"/>
        <v>우수</v>
      </c>
      <c r="K215" s="26"/>
    </row>
    <row r="216" spans="1:11" s="8" customFormat="1" ht="41.25" customHeight="1" x14ac:dyDescent="0.3">
      <c r="A216" s="9" t="s">
        <v>316</v>
      </c>
      <c r="B216" s="9" t="s">
        <v>318</v>
      </c>
      <c r="C216" s="19">
        <v>3560</v>
      </c>
      <c r="D216" s="19">
        <v>3560</v>
      </c>
      <c r="E216" s="20">
        <v>0</v>
      </c>
      <c r="F216" s="20">
        <v>84</v>
      </c>
      <c r="G216" s="19">
        <v>14</v>
      </c>
      <c r="H216" s="19">
        <v>20</v>
      </c>
      <c r="I216" s="19">
        <v>50</v>
      </c>
      <c r="J216" s="38" t="str">
        <f t="shared" si="25"/>
        <v>우수</v>
      </c>
      <c r="K216" s="26"/>
    </row>
    <row r="217" spans="1:11" s="8" customFormat="1" ht="41.25" customHeight="1" x14ac:dyDescent="0.3">
      <c r="A217" s="9" t="s">
        <v>319</v>
      </c>
      <c r="B217" s="9" t="s">
        <v>318</v>
      </c>
      <c r="C217" s="19">
        <v>15000</v>
      </c>
      <c r="D217" s="19">
        <v>15000</v>
      </c>
      <c r="E217" s="20">
        <v>0</v>
      </c>
      <c r="F217" s="20">
        <v>84</v>
      </c>
      <c r="G217" s="19">
        <v>14</v>
      </c>
      <c r="H217" s="19">
        <v>20</v>
      </c>
      <c r="I217" s="19">
        <v>50</v>
      </c>
      <c r="J217" s="38" t="str">
        <f t="shared" si="25"/>
        <v>우수</v>
      </c>
      <c r="K217" s="26"/>
    </row>
    <row r="218" spans="1:11" s="8" customFormat="1" ht="41.25" customHeight="1" x14ac:dyDescent="0.3">
      <c r="A218" s="9" t="s">
        <v>320</v>
      </c>
      <c r="B218" s="9" t="s">
        <v>321</v>
      </c>
      <c r="C218" s="19">
        <v>53100</v>
      </c>
      <c r="D218" s="19">
        <v>53100</v>
      </c>
      <c r="E218" s="20">
        <v>0</v>
      </c>
      <c r="F218" s="20">
        <f>SUM(G218:I218)</f>
        <v>90</v>
      </c>
      <c r="G218" s="19">
        <v>15</v>
      </c>
      <c r="H218" s="19">
        <v>20</v>
      </c>
      <c r="I218" s="19">
        <v>55</v>
      </c>
      <c r="J218" s="38" t="str">
        <f t="shared" si="25"/>
        <v>매우우수</v>
      </c>
      <c r="K218" s="26"/>
    </row>
    <row r="219" spans="1:11" s="8" customFormat="1" ht="41.25" customHeight="1" x14ac:dyDescent="0.3">
      <c r="A219" s="9" t="s">
        <v>322</v>
      </c>
      <c r="B219" s="12" t="s">
        <v>323</v>
      </c>
      <c r="C219" s="19">
        <f>SUM(D219:E219)</f>
        <v>167333</v>
      </c>
      <c r="D219" s="20">
        <v>141250</v>
      </c>
      <c r="E219" s="20">
        <v>26083</v>
      </c>
      <c r="F219" s="20">
        <f>SUM(G219:I219)</f>
        <v>98</v>
      </c>
      <c r="G219" s="19">
        <v>20</v>
      </c>
      <c r="H219" s="19">
        <v>25</v>
      </c>
      <c r="I219" s="19">
        <v>53</v>
      </c>
      <c r="J219" s="38" t="str">
        <f t="shared" si="25"/>
        <v>매우우수</v>
      </c>
      <c r="K219" s="26"/>
    </row>
    <row r="220" spans="1:11" s="8" customFormat="1" ht="41.25" customHeight="1" x14ac:dyDescent="0.3">
      <c r="A220" s="9" t="s">
        <v>324</v>
      </c>
      <c r="B220" s="12" t="s">
        <v>325</v>
      </c>
      <c r="C220" s="19">
        <f t="shared" ref="C220" si="28">SUM(D220:E220)</f>
        <v>96706</v>
      </c>
      <c r="D220" s="20">
        <v>74100</v>
      </c>
      <c r="E220" s="20">
        <v>22606</v>
      </c>
      <c r="F220" s="20">
        <f t="shared" ref="F220" si="29">SUM(G220:I220)</f>
        <v>97</v>
      </c>
      <c r="G220" s="19">
        <v>20</v>
      </c>
      <c r="H220" s="19">
        <v>22</v>
      </c>
      <c r="I220" s="19">
        <v>55</v>
      </c>
      <c r="J220" s="38" t="str">
        <f t="shared" si="25"/>
        <v>매우우수</v>
      </c>
      <c r="K220" s="26"/>
    </row>
    <row r="221" spans="1:11" s="8" customFormat="1" ht="41.25" customHeight="1" x14ac:dyDescent="0.3">
      <c r="A221" s="27" t="s">
        <v>508</v>
      </c>
      <c r="B221" s="27" t="s">
        <v>509</v>
      </c>
      <c r="C221" s="23">
        <v>68000</v>
      </c>
      <c r="D221" s="23">
        <v>40000</v>
      </c>
      <c r="E221" s="23">
        <v>28000</v>
      </c>
      <c r="F221" s="24">
        <f>SUM(G221:I221)</f>
        <v>93</v>
      </c>
      <c r="G221" s="25">
        <v>18</v>
      </c>
      <c r="H221" s="25">
        <v>20</v>
      </c>
      <c r="I221" s="25">
        <v>55</v>
      </c>
      <c r="J221" s="38" t="str">
        <f t="shared" si="25"/>
        <v>매우우수</v>
      </c>
      <c r="K221" s="26"/>
    </row>
    <row r="222" spans="1:11" s="8" customFormat="1" ht="41.25" customHeight="1" x14ac:dyDescent="0.3">
      <c r="A222" s="27" t="s">
        <v>510</v>
      </c>
      <c r="B222" s="27" t="s">
        <v>511</v>
      </c>
      <c r="C222" s="23">
        <v>60000</v>
      </c>
      <c r="D222" s="23">
        <v>60000</v>
      </c>
      <c r="E222" s="23">
        <v>0</v>
      </c>
      <c r="F222" s="24">
        <f t="shared" ref="F222" si="30">SUM(G222:I222)</f>
        <v>88</v>
      </c>
      <c r="G222" s="25">
        <v>13</v>
      </c>
      <c r="H222" s="25">
        <v>20</v>
      </c>
      <c r="I222" s="25">
        <v>55</v>
      </c>
      <c r="J222" s="38" t="str">
        <f t="shared" si="25"/>
        <v>우수</v>
      </c>
      <c r="K222" s="26"/>
    </row>
    <row r="223" spans="1:11" s="8" customFormat="1" ht="41.25" customHeight="1" x14ac:dyDescent="0.3">
      <c r="A223" s="9" t="s">
        <v>326</v>
      </c>
      <c r="B223" s="9" t="s">
        <v>327</v>
      </c>
      <c r="C223" s="19">
        <v>44108</v>
      </c>
      <c r="D223" s="19">
        <v>39600</v>
      </c>
      <c r="E223" s="19">
        <v>4508</v>
      </c>
      <c r="F223" s="20">
        <f>SUM(G223:I223)</f>
        <v>88</v>
      </c>
      <c r="G223" s="19">
        <v>18</v>
      </c>
      <c r="H223" s="19">
        <v>20</v>
      </c>
      <c r="I223" s="19">
        <v>50</v>
      </c>
      <c r="J223" s="38" t="str">
        <f t="shared" si="25"/>
        <v>우수</v>
      </c>
      <c r="K223" s="26"/>
    </row>
    <row r="224" spans="1:11" s="8" customFormat="1" ht="41.25" customHeight="1" x14ac:dyDescent="0.3">
      <c r="A224" s="9" t="s">
        <v>326</v>
      </c>
      <c r="B224" s="9" t="s">
        <v>328</v>
      </c>
      <c r="C224" s="19">
        <v>84270</v>
      </c>
      <c r="D224" s="19">
        <v>75843</v>
      </c>
      <c r="E224" s="19">
        <v>8427</v>
      </c>
      <c r="F224" s="20">
        <f t="shared" ref="F224" si="31">SUM(G224:I224)</f>
        <v>100</v>
      </c>
      <c r="G224" s="19">
        <v>20</v>
      </c>
      <c r="H224" s="19">
        <v>25</v>
      </c>
      <c r="I224" s="19">
        <v>55</v>
      </c>
      <c r="J224" s="38" t="str">
        <f t="shared" si="25"/>
        <v>매우우수</v>
      </c>
      <c r="K224" s="26"/>
    </row>
    <row r="225" spans="1:11" s="8" customFormat="1" ht="41.25" customHeight="1" x14ac:dyDescent="0.3">
      <c r="A225" s="9" t="s">
        <v>329</v>
      </c>
      <c r="B225" s="9" t="s">
        <v>330</v>
      </c>
      <c r="C225" s="20">
        <f>SUM(D225:E225)</f>
        <v>5000</v>
      </c>
      <c r="D225" s="20">
        <v>5000</v>
      </c>
      <c r="E225" s="20">
        <v>0</v>
      </c>
      <c r="F225" s="20">
        <f>SUM(G225:I225)</f>
        <v>85</v>
      </c>
      <c r="G225" s="19">
        <v>20</v>
      </c>
      <c r="H225" s="19">
        <v>20</v>
      </c>
      <c r="I225" s="19">
        <v>45</v>
      </c>
      <c r="J225" s="38" t="str">
        <f t="shared" si="25"/>
        <v>우수</v>
      </c>
      <c r="K225" s="26"/>
    </row>
    <row r="226" spans="1:11" s="8" customFormat="1" ht="41.25" customHeight="1" x14ac:dyDescent="0.3">
      <c r="A226" s="17" t="s">
        <v>331</v>
      </c>
      <c r="B226" s="9" t="s">
        <v>332</v>
      </c>
      <c r="C226" s="20">
        <f t="shared" ref="C226:C229" si="32">SUM(D226:E226)</f>
        <v>10700</v>
      </c>
      <c r="D226" s="20">
        <v>10000</v>
      </c>
      <c r="E226" s="20">
        <v>700</v>
      </c>
      <c r="F226" s="20">
        <f t="shared" ref="F226:F230" si="33">SUM(G226:I226)</f>
        <v>86</v>
      </c>
      <c r="G226" s="19">
        <v>18</v>
      </c>
      <c r="H226" s="19">
        <v>18</v>
      </c>
      <c r="I226" s="19">
        <v>50</v>
      </c>
      <c r="J226" s="38" t="str">
        <f t="shared" si="25"/>
        <v>우수</v>
      </c>
      <c r="K226" s="26"/>
    </row>
    <row r="227" spans="1:11" s="8" customFormat="1" ht="41.25" customHeight="1" x14ac:dyDescent="0.3">
      <c r="A227" s="9" t="s">
        <v>333</v>
      </c>
      <c r="B227" s="9" t="s">
        <v>334</v>
      </c>
      <c r="C227" s="20">
        <f t="shared" si="32"/>
        <v>10000</v>
      </c>
      <c r="D227" s="20">
        <v>10000</v>
      </c>
      <c r="E227" s="20">
        <v>0</v>
      </c>
      <c r="F227" s="20">
        <f>SUM(G227:I227)</f>
        <v>85</v>
      </c>
      <c r="G227" s="19">
        <v>19</v>
      </c>
      <c r="H227" s="19">
        <v>19</v>
      </c>
      <c r="I227" s="19">
        <v>47</v>
      </c>
      <c r="J227" s="38" t="str">
        <f t="shared" si="25"/>
        <v>우수</v>
      </c>
      <c r="K227" s="26"/>
    </row>
    <row r="228" spans="1:11" s="8" customFormat="1" ht="41.25" customHeight="1" x14ac:dyDescent="0.3">
      <c r="A228" s="9" t="s">
        <v>335</v>
      </c>
      <c r="B228" s="9" t="s">
        <v>336</v>
      </c>
      <c r="C228" s="20">
        <f t="shared" si="32"/>
        <v>6000</v>
      </c>
      <c r="D228" s="20">
        <v>6000</v>
      </c>
      <c r="E228" s="20">
        <v>0</v>
      </c>
      <c r="F228" s="20">
        <f t="shared" si="33"/>
        <v>92</v>
      </c>
      <c r="G228" s="19">
        <v>17</v>
      </c>
      <c r="H228" s="19">
        <v>22</v>
      </c>
      <c r="I228" s="19">
        <v>53</v>
      </c>
      <c r="J228" s="38" t="str">
        <f t="shared" si="25"/>
        <v>매우우수</v>
      </c>
      <c r="K228" s="26"/>
    </row>
    <row r="229" spans="1:11" s="8" customFormat="1" ht="41.25" customHeight="1" x14ac:dyDescent="0.3">
      <c r="A229" s="9" t="s">
        <v>337</v>
      </c>
      <c r="B229" s="9" t="s">
        <v>336</v>
      </c>
      <c r="C229" s="20">
        <f t="shared" si="32"/>
        <v>7000</v>
      </c>
      <c r="D229" s="20">
        <v>7000</v>
      </c>
      <c r="E229" s="20">
        <v>0</v>
      </c>
      <c r="F229" s="20">
        <f t="shared" si="33"/>
        <v>86</v>
      </c>
      <c r="G229" s="19">
        <v>18</v>
      </c>
      <c r="H229" s="19">
        <v>17</v>
      </c>
      <c r="I229" s="19">
        <v>51</v>
      </c>
      <c r="J229" s="38" t="str">
        <f t="shared" si="25"/>
        <v>우수</v>
      </c>
      <c r="K229" s="26"/>
    </row>
    <row r="230" spans="1:11" s="8" customFormat="1" ht="41.25" customHeight="1" x14ac:dyDescent="0.3">
      <c r="A230" s="9" t="s">
        <v>513</v>
      </c>
      <c r="B230" s="9" t="s">
        <v>338</v>
      </c>
      <c r="C230" s="20">
        <f>SUM(D230:E230)</f>
        <v>70000</v>
      </c>
      <c r="D230" s="20">
        <v>70000</v>
      </c>
      <c r="E230" s="20">
        <v>0</v>
      </c>
      <c r="F230" s="20">
        <f t="shared" si="33"/>
        <v>90</v>
      </c>
      <c r="G230" s="20">
        <v>20</v>
      </c>
      <c r="H230" s="20">
        <v>25</v>
      </c>
      <c r="I230" s="20">
        <v>45</v>
      </c>
      <c r="J230" s="38" t="str">
        <f t="shared" si="25"/>
        <v>매우우수</v>
      </c>
      <c r="K230" s="26"/>
    </row>
    <row r="231" spans="1:11" s="8" customFormat="1" ht="41.25" customHeight="1" x14ac:dyDescent="0.35">
      <c r="A231" s="6" t="s">
        <v>339</v>
      </c>
      <c r="B231" s="6" t="s">
        <v>340</v>
      </c>
      <c r="C231" s="33">
        <f>D231+E231</f>
        <v>10000</v>
      </c>
      <c r="D231" s="33">
        <v>10000</v>
      </c>
      <c r="E231" s="33">
        <v>0</v>
      </c>
      <c r="F231" s="20">
        <f>SUM(G231:I231)</f>
        <v>58</v>
      </c>
      <c r="G231" s="20">
        <v>20</v>
      </c>
      <c r="H231" s="20">
        <v>18</v>
      </c>
      <c r="I231" s="20">
        <v>20</v>
      </c>
      <c r="J231" s="38" t="str">
        <f t="shared" si="25"/>
        <v>미흡</v>
      </c>
      <c r="K231" s="26"/>
    </row>
    <row r="232" spans="1:11" s="8" customFormat="1" ht="41.25" customHeight="1" x14ac:dyDescent="0.35">
      <c r="A232" s="6" t="s">
        <v>341</v>
      </c>
      <c r="B232" s="6" t="s">
        <v>340</v>
      </c>
      <c r="C232" s="33">
        <f>D232+E232</f>
        <v>17000</v>
      </c>
      <c r="D232" s="33">
        <v>17000</v>
      </c>
      <c r="E232" s="33">
        <v>0</v>
      </c>
      <c r="F232" s="20">
        <f t="shared" ref="F232" si="34">SUM(G232:I232)</f>
        <v>90</v>
      </c>
      <c r="G232" s="20">
        <v>20</v>
      </c>
      <c r="H232" s="20">
        <v>20</v>
      </c>
      <c r="I232" s="20">
        <v>50</v>
      </c>
      <c r="J232" s="38" t="str">
        <f t="shared" si="25"/>
        <v>매우우수</v>
      </c>
      <c r="K232" s="26"/>
    </row>
    <row r="233" spans="1:11" s="8" customFormat="1" ht="41.25" customHeight="1" x14ac:dyDescent="0.35">
      <c r="A233" s="6" t="s">
        <v>342</v>
      </c>
      <c r="B233" s="6" t="s">
        <v>343</v>
      </c>
      <c r="C233" s="33">
        <v>8000</v>
      </c>
      <c r="D233" s="33">
        <v>8000</v>
      </c>
      <c r="E233" s="33">
        <v>0</v>
      </c>
      <c r="F233" s="20">
        <f>SUM(G233:I233)</f>
        <v>90</v>
      </c>
      <c r="G233" s="20">
        <v>19</v>
      </c>
      <c r="H233" s="20">
        <v>16</v>
      </c>
      <c r="I233" s="20">
        <v>55</v>
      </c>
      <c r="J233" s="38" t="str">
        <f t="shared" si="25"/>
        <v>매우우수</v>
      </c>
      <c r="K233" s="26"/>
    </row>
    <row r="234" spans="1:11" s="8" customFormat="1" ht="41.25" customHeight="1" x14ac:dyDescent="0.35">
      <c r="A234" s="11" t="s">
        <v>344</v>
      </c>
      <c r="B234" s="11" t="s">
        <v>345</v>
      </c>
      <c r="C234" s="34">
        <v>20000</v>
      </c>
      <c r="D234" s="34">
        <v>20000</v>
      </c>
      <c r="E234" s="34">
        <v>0</v>
      </c>
      <c r="F234" s="21">
        <v>90</v>
      </c>
      <c r="G234" s="21">
        <v>19</v>
      </c>
      <c r="H234" s="21">
        <v>16</v>
      </c>
      <c r="I234" s="21">
        <v>55</v>
      </c>
      <c r="J234" s="38" t="str">
        <f t="shared" si="25"/>
        <v>매우우수</v>
      </c>
      <c r="K234" s="26"/>
    </row>
    <row r="235" spans="1:11" s="8" customFormat="1" ht="41.25" customHeight="1" x14ac:dyDescent="0.35">
      <c r="A235" s="14" t="s">
        <v>346</v>
      </c>
      <c r="B235" s="11" t="s">
        <v>345</v>
      </c>
      <c r="C235" s="34">
        <v>10000</v>
      </c>
      <c r="D235" s="34">
        <v>10000</v>
      </c>
      <c r="E235" s="34">
        <v>0</v>
      </c>
      <c r="F235" s="21">
        <f>SUM(G235:I235)</f>
        <v>95</v>
      </c>
      <c r="G235" s="20">
        <v>15</v>
      </c>
      <c r="H235" s="20">
        <v>25</v>
      </c>
      <c r="I235" s="20">
        <v>55</v>
      </c>
      <c r="J235" s="38" t="str">
        <f t="shared" si="25"/>
        <v>매우우수</v>
      </c>
      <c r="K235" s="26"/>
    </row>
    <row r="236" spans="1:11" s="8" customFormat="1" ht="41.25" customHeight="1" x14ac:dyDescent="0.35">
      <c r="A236" s="6" t="s">
        <v>347</v>
      </c>
      <c r="B236" s="6" t="s">
        <v>348</v>
      </c>
      <c r="C236" s="33">
        <v>6000</v>
      </c>
      <c r="D236" s="33">
        <v>6000</v>
      </c>
      <c r="E236" s="33">
        <v>0</v>
      </c>
      <c r="F236" s="35">
        <v>88</v>
      </c>
      <c r="G236" s="19">
        <v>20</v>
      </c>
      <c r="H236" s="19">
        <v>20</v>
      </c>
      <c r="I236" s="19">
        <v>48</v>
      </c>
      <c r="J236" s="38" t="str">
        <f t="shared" si="25"/>
        <v>우수</v>
      </c>
      <c r="K236" s="26"/>
    </row>
    <row r="237" spans="1:11" s="8" customFormat="1" ht="41.25" customHeight="1" x14ac:dyDescent="0.35">
      <c r="A237" s="14" t="s">
        <v>349</v>
      </c>
      <c r="B237" s="11" t="s">
        <v>350</v>
      </c>
      <c r="C237" s="34">
        <v>10500</v>
      </c>
      <c r="D237" s="34">
        <v>10500</v>
      </c>
      <c r="E237" s="34">
        <v>0</v>
      </c>
      <c r="F237" s="21">
        <v>96</v>
      </c>
      <c r="G237" s="20">
        <v>19</v>
      </c>
      <c r="H237" s="20">
        <v>22</v>
      </c>
      <c r="I237" s="20">
        <v>55</v>
      </c>
      <c r="J237" s="38" t="str">
        <f t="shared" si="25"/>
        <v>매우우수</v>
      </c>
      <c r="K237" s="26"/>
    </row>
    <row r="238" spans="1:11" s="8" customFormat="1" ht="41.25" customHeight="1" x14ac:dyDescent="0.35">
      <c r="A238" s="6" t="s">
        <v>351</v>
      </c>
      <c r="B238" s="6" t="s">
        <v>352</v>
      </c>
      <c r="C238" s="33">
        <v>40000</v>
      </c>
      <c r="D238" s="33">
        <v>20000</v>
      </c>
      <c r="E238" s="33">
        <v>20000</v>
      </c>
      <c r="F238" s="20">
        <f>SUM(G238:I238)</f>
        <v>100</v>
      </c>
      <c r="G238" s="19">
        <v>20</v>
      </c>
      <c r="H238" s="19">
        <v>25</v>
      </c>
      <c r="I238" s="19">
        <v>55</v>
      </c>
      <c r="J238" s="38" t="str">
        <f t="shared" si="25"/>
        <v>매우우수</v>
      </c>
      <c r="K238" s="26"/>
    </row>
    <row r="239" spans="1:11" s="8" customFormat="1" ht="41.25" customHeight="1" x14ac:dyDescent="0.35">
      <c r="A239" s="6" t="s">
        <v>353</v>
      </c>
      <c r="B239" s="6" t="s">
        <v>354</v>
      </c>
      <c r="C239" s="33">
        <v>6000</v>
      </c>
      <c r="D239" s="33">
        <v>60000</v>
      </c>
      <c r="E239" s="33">
        <v>0</v>
      </c>
      <c r="F239" s="20">
        <f t="shared" ref="F239:F241" si="35">SUM(G239:I239)</f>
        <v>100</v>
      </c>
      <c r="G239" s="19">
        <v>20</v>
      </c>
      <c r="H239" s="19">
        <v>25</v>
      </c>
      <c r="I239" s="19">
        <v>55</v>
      </c>
      <c r="J239" s="38" t="str">
        <f t="shared" si="25"/>
        <v>매우우수</v>
      </c>
      <c r="K239" s="26"/>
    </row>
    <row r="240" spans="1:11" s="8" customFormat="1" ht="41.25" customHeight="1" x14ac:dyDescent="0.35">
      <c r="A240" s="6" t="s">
        <v>355</v>
      </c>
      <c r="B240" s="6" t="s">
        <v>356</v>
      </c>
      <c r="C240" s="33">
        <v>5000</v>
      </c>
      <c r="D240" s="33">
        <v>5000</v>
      </c>
      <c r="E240" s="33">
        <v>0</v>
      </c>
      <c r="F240" s="20">
        <f t="shared" si="35"/>
        <v>95</v>
      </c>
      <c r="G240" s="19">
        <v>20</v>
      </c>
      <c r="H240" s="19">
        <v>25</v>
      </c>
      <c r="I240" s="19">
        <v>50</v>
      </c>
      <c r="J240" s="38" t="str">
        <f t="shared" si="25"/>
        <v>매우우수</v>
      </c>
      <c r="K240" s="26"/>
    </row>
    <row r="241" spans="1:11" s="8" customFormat="1" ht="41.25" customHeight="1" x14ac:dyDescent="0.35">
      <c r="A241" s="6" t="s">
        <v>357</v>
      </c>
      <c r="B241" s="6" t="s">
        <v>358</v>
      </c>
      <c r="C241" s="33">
        <v>9000</v>
      </c>
      <c r="D241" s="33">
        <v>9000</v>
      </c>
      <c r="E241" s="33">
        <v>0</v>
      </c>
      <c r="F241" s="20">
        <f t="shared" si="35"/>
        <v>100</v>
      </c>
      <c r="G241" s="19">
        <v>20</v>
      </c>
      <c r="H241" s="19">
        <v>25</v>
      </c>
      <c r="I241" s="19">
        <v>55</v>
      </c>
      <c r="J241" s="38" t="str">
        <f t="shared" si="25"/>
        <v>매우우수</v>
      </c>
      <c r="K241" s="26"/>
    </row>
    <row r="242" spans="1:11" s="8" customFormat="1" ht="41.25" customHeight="1" x14ac:dyDescent="0.35">
      <c r="A242" s="14" t="s">
        <v>359</v>
      </c>
      <c r="B242" s="6" t="s">
        <v>360</v>
      </c>
      <c r="C242" s="33">
        <v>90000</v>
      </c>
      <c r="D242" s="33">
        <v>54000</v>
      </c>
      <c r="E242" s="33">
        <v>36000</v>
      </c>
      <c r="F242" s="20">
        <f>SUM(G242:I242)</f>
        <v>83</v>
      </c>
      <c r="G242" s="19">
        <v>20</v>
      </c>
      <c r="H242" s="19">
        <v>16</v>
      </c>
      <c r="I242" s="19">
        <v>47</v>
      </c>
      <c r="J242" s="38" t="str">
        <f t="shared" si="25"/>
        <v>우수</v>
      </c>
      <c r="K242" s="26"/>
    </row>
    <row r="243" spans="1:11" s="8" customFormat="1" ht="41.25" customHeight="1" x14ac:dyDescent="0.35">
      <c r="A243" s="14" t="s">
        <v>361</v>
      </c>
      <c r="B243" s="6" t="s">
        <v>362</v>
      </c>
      <c r="C243" s="33">
        <v>15000</v>
      </c>
      <c r="D243" s="33">
        <v>15000</v>
      </c>
      <c r="E243" s="33">
        <v>0</v>
      </c>
      <c r="F243" s="20">
        <f t="shared" ref="F243:F244" si="36">SUM(G243:I243)</f>
        <v>88</v>
      </c>
      <c r="G243" s="19">
        <v>18</v>
      </c>
      <c r="H243" s="19">
        <v>20</v>
      </c>
      <c r="I243" s="19">
        <v>50</v>
      </c>
      <c r="J243" s="38" t="str">
        <f t="shared" si="25"/>
        <v>우수</v>
      </c>
      <c r="K243" s="26"/>
    </row>
    <row r="244" spans="1:11" s="8" customFormat="1" ht="41.25" customHeight="1" x14ac:dyDescent="0.35">
      <c r="A244" s="14" t="s">
        <v>363</v>
      </c>
      <c r="B244" s="6" t="s">
        <v>364</v>
      </c>
      <c r="C244" s="33">
        <v>15000</v>
      </c>
      <c r="D244" s="33">
        <v>15000</v>
      </c>
      <c r="E244" s="33">
        <v>0</v>
      </c>
      <c r="F244" s="20">
        <f t="shared" si="36"/>
        <v>89</v>
      </c>
      <c r="G244" s="19">
        <v>15</v>
      </c>
      <c r="H244" s="19">
        <v>19</v>
      </c>
      <c r="I244" s="19">
        <v>55</v>
      </c>
      <c r="J244" s="38" t="str">
        <f t="shared" si="25"/>
        <v>우수</v>
      </c>
      <c r="K244" s="26"/>
    </row>
    <row r="245" spans="1:11" s="8" customFormat="1" ht="41.25" customHeight="1" x14ac:dyDescent="0.35">
      <c r="A245" s="14" t="s">
        <v>365</v>
      </c>
      <c r="B245" s="6" t="s">
        <v>366</v>
      </c>
      <c r="C245" s="33">
        <v>25000</v>
      </c>
      <c r="D245" s="33">
        <v>25000</v>
      </c>
      <c r="E245" s="33">
        <v>0</v>
      </c>
      <c r="F245" s="20">
        <v>89</v>
      </c>
      <c r="G245" s="19">
        <v>15</v>
      </c>
      <c r="H245" s="19">
        <v>19</v>
      </c>
      <c r="I245" s="19">
        <v>55</v>
      </c>
      <c r="J245" s="38" t="str">
        <f t="shared" si="25"/>
        <v>우수</v>
      </c>
      <c r="K245" s="26"/>
    </row>
    <row r="246" spans="1:11" s="8" customFormat="1" ht="41.25" customHeight="1" x14ac:dyDescent="0.35">
      <c r="A246" s="6" t="s">
        <v>367</v>
      </c>
      <c r="B246" s="6" t="s">
        <v>368</v>
      </c>
      <c r="C246" s="33">
        <v>20000</v>
      </c>
      <c r="D246" s="33">
        <v>20000</v>
      </c>
      <c r="E246" s="33">
        <v>0</v>
      </c>
      <c r="F246" s="20">
        <f>SUM(G246:I246)</f>
        <v>82</v>
      </c>
      <c r="G246" s="19">
        <v>17</v>
      </c>
      <c r="H246" s="19">
        <v>20</v>
      </c>
      <c r="I246" s="19">
        <v>45</v>
      </c>
      <c r="J246" s="38" t="str">
        <f t="shared" si="25"/>
        <v>우수</v>
      </c>
      <c r="K246" s="26"/>
    </row>
    <row r="247" spans="1:11" s="8" customFormat="1" ht="41.25" customHeight="1" x14ac:dyDescent="0.35">
      <c r="A247" s="6" t="s">
        <v>369</v>
      </c>
      <c r="B247" s="6" t="s">
        <v>370</v>
      </c>
      <c r="C247" s="33">
        <v>40000</v>
      </c>
      <c r="D247" s="33">
        <v>40000</v>
      </c>
      <c r="E247" s="33">
        <v>0</v>
      </c>
      <c r="F247" s="20">
        <f t="shared" ref="F247:F251" si="37">SUM(G247:I247)</f>
        <v>48</v>
      </c>
      <c r="G247" s="19">
        <v>10</v>
      </c>
      <c r="H247" s="19">
        <v>18</v>
      </c>
      <c r="I247" s="19">
        <v>20</v>
      </c>
      <c r="J247" s="38" t="str">
        <f t="shared" si="25"/>
        <v>매우미흡</v>
      </c>
      <c r="K247" s="26"/>
    </row>
    <row r="248" spans="1:11" s="8" customFormat="1" ht="41.25" customHeight="1" x14ac:dyDescent="0.35">
      <c r="A248" s="6" t="s">
        <v>371</v>
      </c>
      <c r="B248" s="6" t="s">
        <v>372</v>
      </c>
      <c r="C248" s="33">
        <v>240000</v>
      </c>
      <c r="D248" s="33">
        <v>144000</v>
      </c>
      <c r="E248" s="33">
        <v>96000</v>
      </c>
      <c r="F248" s="20">
        <f t="shared" si="37"/>
        <v>85</v>
      </c>
      <c r="G248" s="19">
        <v>15</v>
      </c>
      <c r="H248" s="19">
        <v>20</v>
      </c>
      <c r="I248" s="19">
        <v>50</v>
      </c>
      <c r="J248" s="38" t="str">
        <f t="shared" si="25"/>
        <v>우수</v>
      </c>
      <c r="K248" s="26"/>
    </row>
    <row r="249" spans="1:11" s="8" customFormat="1" ht="41.25" customHeight="1" x14ac:dyDescent="0.35">
      <c r="A249" s="6" t="s">
        <v>373</v>
      </c>
      <c r="B249" s="6" t="s">
        <v>374</v>
      </c>
      <c r="C249" s="33">
        <v>30000</v>
      </c>
      <c r="D249" s="33">
        <v>30000</v>
      </c>
      <c r="E249" s="33">
        <v>0</v>
      </c>
      <c r="F249" s="20">
        <f t="shared" si="37"/>
        <v>90</v>
      </c>
      <c r="G249" s="19">
        <v>15</v>
      </c>
      <c r="H249" s="19">
        <v>20</v>
      </c>
      <c r="I249" s="19">
        <v>55</v>
      </c>
      <c r="J249" s="38" t="str">
        <f t="shared" si="25"/>
        <v>매우우수</v>
      </c>
      <c r="K249" s="26"/>
    </row>
    <row r="250" spans="1:11" s="8" customFormat="1" ht="41.25" customHeight="1" x14ac:dyDescent="0.35">
      <c r="A250" s="6" t="s">
        <v>375</v>
      </c>
      <c r="B250" s="6" t="s">
        <v>376</v>
      </c>
      <c r="C250" s="33">
        <v>50000</v>
      </c>
      <c r="D250" s="33">
        <v>25000</v>
      </c>
      <c r="E250" s="33">
        <v>25000</v>
      </c>
      <c r="F250" s="20">
        <f t="shared" si="37"/>
        <v>87</v>
      </c>
      <c r="G250" s="19">
        <v>20</v>
      </c>
      <c r="H250" s="19">
        <v>17</v>
      </c>
      <c r="I250" s="19">
        <v>50</v>
      </c>
      <c r="J250" s="38" t="str">
        <f t="shared" si="25"/>
        <v>우수</v>
      </c>
      <c r="K250" s="26"/>
    </row>
    <row r="251" spans="1:11" s="8" customFormat="1" ht="41.25" customHeight="1" x14ac:dyDescent="0.35">
      <c r="A251" s="6" t="s">
        <v>377</v>
      </c>
      <c r="B251" s="6" t="s">
        <v>378</v>
      </c>
      <c r="C251" s="33">
        <v>10000</v>
      </c>
      <c r="D251" s="33">
        <v>10000</v>
      </c>
      <c r="E251" s="33">
        <v>0</v>
      </c>
      <c r="F251" s="20">
        <f t="shared" si="37"/>
        <v>57</v>
      </c>
      <c r="G251" s="19">
        <v>17</v>
      </c>
      <c r="H251" s="19">
        <v>20</v>
      </c>
      <c r="I251" s="19">
        <v>20</v>
      </c>
      <c r="J251" s="38" t="str">
        <f t="shared" si="25"/>
        <v>미흡</v>
      </c>
      <c r="K251" s="26"/>
    </row>
    <row r="252" spans="1:11" s="8" customFormat="1" ht="41.25" customHeight="1" x14ac:dyDescent="0.35">
      <c r="A252" s="6" t="s">
        <v>379</v>
      </c>
      <c r="B252" s="6" t="s">
        <v>380</v>
      </c>
      <c r="C252" s="33">
        <v>30000</v>
      </c>
      <c r="D252" s="33">
        <v>30000</v>
      </c>
      <c r="E252" s="33">
        <v>0</v>
      </c>
      <c r="F252" s="35">
        <v>95</v>
      </c>
      <c r="G252" s="19">
        <v>15</v>
      </c>
      <c r="H252" s="19">
        <v>25</v>
      </c>
      <c r="I252" s="19">
        <v>55</v>
      </c>
      <c r="J252" s="38" t="str">
        <f t="shared" si="25"/>
        <v>매우우수</v>
      </c>
      <c r="K252" s="26"/>
    </row>
    <row r="253" spans="1:11" s="8" customFormat="1" ht="41.25" customHeight="1" x14ac:dyDescent="0.35">
      <c r="A253" s="6" t="s">
        <v>381</v>
      </c>
      <c r="B253" s="6" t="s">
        <v>382</v>
      </c>
      <c r="C253" s="33">
        <v>60000</v>
      </c>
      <c r="D253" s="33">
        <v>30000</v>
      </c>
      <c r="E253" s="33">
        <v>30000</v>
      </c>
      <c r="F253" s="35">
        <v>98</v>
      </c>
      <c r="G253" s="19">
        <v>19</v>
      </c>
      <c r="H253" s="19">
        <v>24</v>
      </c>
      <c r="I253" s="19">
        <v>55</v>
      </c>
      <c r="J253" s="38" t="str">
        <f t="shared" si="25"/>
        <v>매우우수</v>
      </c>
      <c r="K253" s="26"/>
    </row>
    <row r="254" spans="1:11" s="8" customFormat="1" ht="41.25" customHeight="1" x14ac:dyDescent="0.35">
      <c r="A254" s="6" t="s">
        <v>383</v>
      </c>
      <c r="B254" s="6" t="s">
        <v>384</v>
      </c>
      <c r="C254" s="33">
        <v>20000</v>
      </c>
      <c r="D254" s="33">
        <v>20000</v>
      </c>
      <c r="E254" s="33">
        <v>0</v>
      </c>
      <c r="F254" s="35">
        <v>95</v>
      </c>
      <c r="G254" s="19">
        <v>15</v>
      </c>
      <c r="H254" s="19">
        <v>25</v>
      </c>
      <c r="I254" s="19">
        <v>55</v>
      </c>
      <c r="J254" s="38" t="str">
        <f t="shared" si="25"/>
        <v>매우우수</v>
      </c>
      <c r="K254" s="26"/>
    </row>
    <row r="255" spans="1:11" s="8" customFormat="1" ht="41.25" customHeight="1" x14ac:dyDescent="0.3">
      <c r="A255" s="18" t="s">
        <v>385</v>
      </c>
      <c r="B255" s="9" t="s">
        <v>386</v>
      </c>
      <c r="C255" s="20">
        <f>SUM(D255:E255)</f>
        <v>72000</v>
      </c>
      <c r="D255" s="20">
        <v>72000</v>
      </c>
      <c r="E255" s="20"/>
      <c r="F255" s="20">
        <f>SUM(G255:I255)</f>
        <v>86</v>
      </c>
      <c r="G255" s="20">
        <v>13</v>
      </c>
      <c r="H255" s="20">
        <v>22</v>
      </c>
      <c r="I255" s="20">
        <v>51</v>
      </c>
      <c r="J255" s="38" t="str">
        <f t="shared" si="25"/>
        <v>우수</v>
      </c>
      <c r="K255" s="26"/>
    </row>
    <row r="256" spans="1:11" s="8" customFormat="1" ht="41.25" customHeight="1" x14ac:dyDescent="0.3">
      <c r="A256" s="18" t="s">
        <v>387</v>
      </c>
      <c r="B256" s="9" t="s">
        <v>386</v>
      </c>
      <c r="C256" s="20">
        <f>SUM(D256:E256)</f>
        <v>40000</v>
      </c>
      <c r="D256" s="20">
        <v>40000</v>
      </c>
      <c r="E256" s="20"/>
      <c r="F256" s="20">
        <f t="shared" ref="F256:F257" si="38">SUM(G256:I256)</f>
        <v>92</v>
      </c>
      <c r="G256" s="20">
        <v>15</v>
      </c>
      <c r="H256" s="20">
        <v>24</v>
      </c>
      <c r="I256" s="20">
        <v>53</v>
      </c>
      <c r="J256" s="38" t="str">
        <f t="shared" si="25"/>
        <v>매우우수</v>
      </c>
      <c r="K256" s="26"/>
    </row>
    <row r="257" spans="1:11" s="8" customFormat="1" ht="41.25" customHeight="1" x14ac:dyDescent="0.3">
      <c r="A257" s="18" t="s">
        <v>388</v>
      </c>
      <c r="B257" s="9" t="s">
        <v>386</v>
      </c>
      <c r="C257" s="20">
        <f t="shared" ref="C257:C299" si="39">SUM(D257:E257)</f>
        <v>25000</v>
      </c>
      <c r="D257" s="20">
        <v>25000</v>
      </c>
      <c r="E257" s="20"/>
      <c r="F257" s="20">
        <f t="shared" si="38"/>
        <v>97</v>
      </c>
      <c r="G257" s="20">
        <v>17</v>
      </c>
      <c r="H257" s="20">
        <v>25</v>
      </c>
      <c r="I257" s="20">
        <v>55</v>
      </c>
      <c r="J257" s="38" t="str">
        <f t="shared" si="25"/>
        <v>매우우수</v>
      </c>
      <c r="K257" s="26"/>
    </row>
    <row r="258" spans="1:11" s="8" customFormat="1" ht="41.25" customHeight="1" x14ac:dyDescent="0.3">
      <c r="A258" s="18" t="s">
        <v>389</v>
      </c>
      <c r="B258" s="9" t="s">
        <v>386</v>
      </c>
      <c r="C258" s="20">
        <f t="shared" si="39"/>
        <v>40000</v>
      </c>
      <c r="D258" s="20">
        <v>40000</v>
      </c>
      <c r="E258" s="20"/>
      <c r="F258" s="20">
        <f>SUM(G258:I258)</f>
        <v>85</v>
      </c>
      <c r="G258" s="20">
        <v>14</v>
      </c>
      <c r="H258" s="20">
        <v>19</v>
      </c>
      <c r="I258" s="20">
        <v>52</v>
      </c>
      <c r="J258" s="38" t="str">
        <f t="shared" si="25"/>
        <v>우수</v>
      </c>
      <c r="K258" s="26"/>
    </row>
    <row r="259" spans="1:11" s="8" customFormat="1" ht="41.25" customHeight="1" x14ac:dyDescent="0.3">
      <c r="A259" s="18" t="s">
        <v>390</v>
      </c>
      <c r="B259" s="9" t="s">
        <v>386</v>
      </c>
      <c r="C259" s="20">
        <f t="shared" si="39"/>
        <v>36230</v>
      </c>
      <c r="D259" s="20">
        <v>20000</v>
      </c>
      <c r="E259" s="20">
        <v>16230</v>
      </c>
      <c r="F259" s="20">
        <f t="shared" ref="F259:F262" si="40">SUM(G259:I259)</f>
        <v>97</v>
      </c>
      <c r="G259" s="20">
        <v>20</v>
      </c>
      <c r="H259" s="20">
        <v>24</v>
      </c>
      <c r="I259" s="20">
        <v>53</v>
      </c>
      <c r="J259" s="38" t="str">
        <f t="shared" si="25"/>
        <v>매우우수</v>
      </c>
      <c r="K259" s="26"/>
    </row>
    <row r="260" spans="1:11" s="8" customFormat="1" ht="41.25" customHeight="1" x14ac:dyDescent="0.3">
      <c r="A260" s="18" t="s">
        <v>391</v>
      </c>
      <c r="B260" s="9" t="s">
        <v>386</v>
      </c>
      <c r="C260" s="20">
        <f t="shared" si="39"/>
        <v>45000</v>
      </c>
      <c r="D260" s="20">
        <v>45000</v>
      </c>
      <c r="E260" s="20"/>
      <c r="F260" s="20">
        <f t="shared" si="40"/>
        <v>86</v>
      </c>
      <c r="G260" s="20">
        <v>15</v>
      </c>
      <c r="H260" s="20">
        <v>20</v>
      </c>
      <c r="I260" s="20">
        <v>51</v>
      </c>
      <c r="J260" s="38" t="str">
        <f t="shared" si="25"/>
        <v>우수</v>
      </c>
      <c r="K260" s="26"/>
    </row>
    <row r="261" spans="1:11" s="8" customFormat="1" ht="41.25" customHeight="1" x14ac:dyDescent="0.3">
      <c r="A261" s="18" t="s">
        <v>392</v>
      </c>
      <c r="B261" s="9" t="s">
        <v>393</v>
      </c>
      <c r="C261" s="20">
        <f t="shared" si="39"/>
        <v>54000</v>
      </c>
      <c r="D261" s="20">
        <v>54000</v>
      </c>
      <c r="E261" s="20"/>
      <c r="F261" s="20">
        <f t="shared" si="40"/>
        <v>93</v>
      </c>
      <c r="G261" s="20">
        <v>15</v>
      </c>
      <c r="H261" s="20">
        <v>24</v>
      </c>
      <c r="I261" s="20">
        <v>54</v>
      </c>
      <c r="J261" s="38" t="str">
        <f t="shared" ref="J261:J317" si="41">IF(F261&lt;50,"매우미흡",IF(F261&lt;60,"미흡",IF(F261&lt;80,"보통",IF(F261&lt;90,"우수","매우우수"))))</f>
        <v>매우우수</v>
      </c>
      <c r="K261" s="26"/>
    </row>
    <row r="262" spans="1:11" s="8" customFormat="1" ht="41.25" customHeight="1" x14ac:dyDescent="0.3">
      <c r="A262" s="18" t="s">
        <v>394</v>
      </c>
      <c r="B262" s="9" t="s">
        <v>393</v>
      </c>
      <c r="C262" s="20">
        <f t="shared" si="39"/>
        <v>12000</v>
      </c>
      <c r="D262" s="20">
        <v>12000</v>
      </c>
      <c r="E262" s="20"/>
      <c r="F262" s="20">
        <f t="shared" si="40"/>
        <v>87</v>
      </c>
      <c r="G262" s="20">
        <v>14</v>
      </c>
      <c r="H262" s="20">
        <v>23</v>
      </c>
      <c r="I262" s="20">
        <v>50</v>
      </c>
      <c r="J262" s="38" t="str">
        <f t="shared" si="41"/>
        <v>우수</v>
      </c>
      <c r="K262" s="26"/>
    </row>
    <row r="263" spans="1:11" s="8" customFormat="1" ht="41.25" customHeight="1" x14ac:dyDescent="0.3">
      <c r="A263" s="18" t="s">
        <v>395</v>
      </c>
      <c r="B263" s="9" t="s">
        <v>393</v>
      </c>
      <c r="C263" s="20">
        <f t="shared" si="39"/>
        <v>200000</v>
      </c>
      <c r="D263" s="20">
        <v>200000</v>
      </c>
      <c r="E263" s="20"/>
      <c r="F263" s="20">
        <f>SUM(G263:I263)</f>
        <v>84</v>
      </c>
      <c r="G263" s="20">
        <v>14</v>
      </c>
      <c r="H263" s="20">
        <v>19</v>
      </c>
      <c r="I263" s="20">
        <v>51</v>
      </c>
      <c r="J263" s="38" t="str">
        <f t="shared" si="41"/>
        <v>우수</v>
      </c>
      <c r="K263" s="26"/>
    </row>
    <row r="264" spans="1:11" s="8" customFormat="1" ht="41.25" customHeight="1" x14ac:dyDescent="0.3">
      <c r="A264" s="18" t="s">
        <v>396</v>
      </c>
      <c r="B264" s="9" t="s">
        <v>393</v>
      </c>
      <c r="C264" s="20">
        <f t="shared" si="39"/>
        <v>20000</v>
      </c>
      <c r="D264" s="20">
        <v>20000</v>
      </c>
      <c r="E264" s="20"/>
      <c r="F264" s="20">
        <f t="shared" ref="F264:F267" si="42">SUM(G264:I264)</f>
        <v>87</v>
      </c>
      <c r="G264" s="20">
        <v>14</v>
      </c>
      <c r="H264" s="20">
        <v>20</v>
      </c>
      <c r="I264" s="20">
        <v>53</v>
      </c>
      <c r="J264" s="38" t="str">
        <f t="shared" si="41"/>
        <v>우수</v>
      </c>
      <c r="K264" s="26"/>
    </row>
    <row r="265" spans="1:11" s="8" customFormat="1" ht="41.25" customHeight="1" x14ac:dyDescent="0.3">
      <c r="A265" s="18" t="s">
        <v>397</v>
      </c>
      <c r="B265" s="9" t="s">
        <v>398</v>
      </c>
      <c r="C265" s="20">
        <v>2000</v>
      </c>
      <c r="D265" s="20">
        <v>2000</v>
      </c>
      <c r="E265" s="20">
        <v>0</v>
      </c>
      <c r="F265" s="20">
        <f t="shared" si="42"/>
        <v>99</v>
      </c>
      <c r="G265" s="20">
        <v>19</v>
      </c>
      <c r="H265" s="20">
        <v>25</v>
      </c>
      <c r="I265" s="20">
        <v>55</v>
      </c>
      <c r="J265" s="38" t="str">
        <f t="shared" si="41"/>
        <v>매우우수</v>
      </c>
      <c r="K265" s="26"/>
    </row>
    <row r="266" spans="1:11" s="8" customFormat="1" ht="41.25" customHeight="1" x14ac:dyDescent="0.3">
      <c r="A266" s="18" t="s">
        <v>399</v>
      </c>
      <c r="B266" s="9" t="s">
        <v>400</v>
      </c>
      <c r="C266" s="20">
        <f t="shared" si="39"/>
        <v>2000</v>
      </c>
      <c r="D266" s="20">
        <v>2000</v>
      </c>
      <c r="E266" s="20"/>
      <c r="F266" s="20">
        <f t="shared" si="42"/>
        <v>98</v>
      </c>
      <c r="G266" s="20">
        <v>20</v>
      </c>
      <c r="H266" s="20">
        <v>23</v>
      </c>
      <c r="I266" s="20">
        <v>55</v>
      </c>
      <c r="J266" s="38" t="str">
        <f t="shared" si="41"/>
        <v>매우우수</v>
      </c>
      <c r="K266" s="26"/>
    </row>
    <row r="267" spans="1:11" s="8" customFormat="1" ht="41.25" customHeight="1" x14ac:dyDescent="0.3">
      <c r="A267" s="18" t="s">
        <v>401</v>
      </c>
      <c r="B267" s="9" t="s">
        <v>398</v>
      </c>
      <c r="C267" s="20">
        <v>3000</v>
      </c>
      <c r="D267" s="20">
        <v>3000</v>
      </c>
      <c r="E267" s="20">
        <v>0</v>
      </c>
      <c r="F267" s="20">
        <f t="shared" si="42"/>
        <v>98</v>
      </c>
      <c r="G267" s="20">
        <v>19</v>
      </c>
      <c r="H267" s="20">
        <v>24</v>
      </c>
      <c r="I267" s="20">
        <v>55</v>
      </c>
      <c r="J267" s="38" t="str">
        <f t="shared" si="41"/>
        <v>매우우수</v>
      </c>
      <c r="K267" s="26"/>
    </row>
    <row r="268" spans="1:11" s="8" customFormat="1" ht="41.25" customHeight="1" x14ac:dyDescent="0.3">
      <c r="A268" s="18" t="s">
        <v>402</v>
      </c>
      <c r="B268" s="9" t="s">
        <v>398</v>
      </c>
      <c r="C268" s="20">
        <v>15000</v>
      </c>
      <c r="D268" s="20">
        <v>15000</v>
      </c>
      <c r="E268" s="20">
        <v>0</v>
      </c>
      <c r="F268" s="20">
        <f>SUM(G268:I268)</f>
        <v>90</v>
      </c>
      <c r="G268" s="20">
        <v>17</v>
      </c>
      <c r="H268" s="20">
        <v>21</v>
      </c>
      <c r="I268" s="20">
        <v>52</v>
      </c>
      <c r="J268" s="38" t="str">
        <f t="shared" si="41"/>
        <v>매우우수</v>
      </c>
      <c r="K268" s="26"/>
    </row>
    <row r="269" spans="1:11" s="8" customFormat="1" ht="41.25" customHeight="1" x14ac:dyDescent="0.3">
      <c r="A269" s="18" t="s">
        <v>403</v>
      </c>
      <c r="B269" s="9" t="s">
        <v>398</v>
      </c>
      <c r="C269" s="20">
        <v>10000</v>
      </c>
      <c r="D269" s="20">
        <v>10000</v>
      </c>
      <c r="E269" s="20">
        <v>0</v>
      </c>
      <c r="F269" s="20">
        <f t="shared" ref="F269:F272" si="43">SUM(G269:I269)</f>
        <v>96</v>
      </c>
      <c r="G269" s="20">
        <v>19</v>
      </c>
      <c r="H269" s="20">
        <v>23</v>
      </c>
      <c r="I269" s="20">
        <v>54</v>
      </c>
      <c r="J269" s="38" t="str">
        <f t="shared" si="41"/>
        <v>매우우수</v>
      </c>
      <c r="K269" s="26"/>
    </row>
    <row r="270" spans="1:11" s="8" customFormat="1" ht="41.25" customHeight="1" x14ac:dyDescent="0.3">
      <c r="A270" s="18" t="s">
        <v>404</v>
      </c>
      <c r="B270" s="9" t="s">
        <v>398</v>
      </c>
      <c r="C270" s="20">
        <v>3000</v>
      </c>
      <c r="D270" s="20">
        <v>3000</v>
      </c>
      <c r="E270" s="20">
        <v>0</v>
      </c>
      <c r="F270" s="20">
        <f t="shared" si="43"/>
        <v>96</v>
      </c>
      <c r="G270" s="20">
        <v>19</v>
      </c>
      <c r="H270" s="20">
        <v>23</v>
      </c>
      <c r="I270" s="20">
        <v>54</v>
      </c>
      <c r="J270" s="38" t="str">
        <f t="shared" si="41"/>
        <v>매우우수</v>
      </c>
      <c r="K270" s="26"/>
    </row>
    <row r="271" spans="1:11" s="8" customFormat="1" ht="41.25" customHeight="1" x14ac:dyDescent="0.3">
      <c r="A271" s="18" t="s">
        <v>405</v>
      </c>
      <c r="B271" s="9" t="s">
        <v>398</v>
      </c>
      <c r="C271" s="20">
        <v>40000</v>
      </c>
      <c r="D271" s="20">
        <v>40000</v>
      </c>
      <c r="E271" s="20">
        <v>0</v>
      </c>
      <c r="F271" s="20">
        <f t="shared" si="43"/>
        <v>90</v>
      </c>
      <c r="G271" s="20">
        <v>17</v>
      </c>
      <c r="H271" s="20">
        <v>21</v>
      </c>
      <c r="I271" s="20">
        <v>52</v>
      </c>
      <c r="J271" s="38" t="str">
        <f t="shared" si="41"/>
        <v>매우우수</v>
      </c>
      <c r="K271" s="26"/>
    </row>
    <row r="272" spans="1:11" s="8" customFormat="1" ht="41.25" customHeight="1" x14ac:dyDescent="0.3">
      <c r="A272" s="18" t="s">
        <v>406</v>
      </c>
      <c r="B272" s="9" t="s">
        <v>400</v>
      </c>
      <c r="C272" s="20">
        <f t="shared" si="39"/>
        <v>10000</v>
      </c>
      <c r="D272" s="20">
        <v>10000</v>
      </c>
      <c r="E272" s="20"/>
      <c r="F272" s="20">
        <f t="shared" si="43"/>
        <v>98</v>
      </c>
      <c r="G272" s="20">
        <v>20</v>
      </c>
      <c r="H272" s="20">
        <v>23</v>
      </c>
      <c r="I272" s="20">
        <v>55</v>
      </c>
      <c r="J272" s="38" t="str">
        <f t="shared" si="41"/>
        <v>매우우수</v>
      </c>
      <c r="K272" s="26"/>
    </row>
    <row r="273" spans="1:11" s="8" customFormat="1" ht="41.25" customHeight="1" x14ac:dyDescent="0.3">
      <c r="A273" s="18" t="s">
        <v>407</v>
      </c>
      <c r="B273" s="9" t="s">
        <v>398</v>
      </c>
      <c r="C273" s="20">
        <v>15000</v>
      </c>
      <c r="D273" s="20">
        <v>15000</v>
      </c>
      <c r="E273" s="20">
        <v>0</v>
      </c>
      <c r="F273" s="20">
        <f>SUM(G273:I273)</f>
        <v>89</v>
      </c>
      <c r="G273" s="20">
        <v>18</v>
      </c>
      <c r="H273" s="20">
        <v>20</v>
      </c>
      <c r="I273" s="20">
        <v>51</v>
      </c>
      <c r="J273" s="38" t="str">
        <f t="shared" si="41"/>
        <v>우수</v>
      </c>
      <c r="K273" s="26"/>
    </row>
    <row r="274" spans="1:11" s="8" customFormat="1" ht="41.25" customHeight="1" x14ac:dyDescent="0.3">
      <c r="A274" s="18" t="s">
        <v>408</v>
      </c>
      <c r="B274" s="9" t="s">
        <v>398</v>
      </c>
      <c r="C274" s="20">
        <v>80000</v>
      </c>
      <c r="D274" s="20">
        <v>80000</v>
      </c>
      <c r="E274" s="20">
        <v>0</v>
      </c>
      <c r="F274" s="20">
        <f t="shared" ref="F274:F277" si="44">SUM(G274:I274)</f>
        <v>92</v>
      </c>
      <c r="G274" s="20">
        <v>18</v>
      </c>
      <c r="H274" s="20">
        <v>21</v>
      </c>
      <c r="I274" s="20">
        <v>53</v>
      </c>
      <c r="J274" s="38" t="str">
        <f t="shared" si="41"/>
        <v>매우우수</v>
      </c>
      <c r="K274" s="26"/>
    </row>
    <row r="275" spans="1:11" s="8" customFormat="1" ht="41.25" customHeight="1" x14ac:dyDescent="0.3">
      <c r="A275" s="18" t="s">
        <v>409</v>
      </c>
      <c r="B275" s="9" t="s">
        <v>410</v>
      </c>
      <c r="C275" s="20">
        <v>3000</v>
      </c>
      <c r="D275" s="20">
        <v>3000</v>
      </c>
      <c r="E275" s="20">
        <v>0</v>
      </c>
      <c r="F275" s="20">
        <f t="shared" si="44"/>
        <v>95</v>
      </c>
      <c r="G275" s="20">
        <v>19</v>
      </c>
      <c r="H275" s="20">
        <v>22</v>
      </c>
      <c r="I275" s="20">
        <v>54</v>
      </c>
      <c r="J275" s="38" t="str">
        <f t="shared" si="41"/>
        <v>매우우수</v>
      </c>
      <c r="K275" s="26"/>
    </row>
    <row r="276" spans="1:11" s="8" customFormat="1" ht="41.25" customHeight="1" x14ac:dyDescent="0.3">
      <c r="A276" s="18" t="s">
        <v>411</v>
      </c>
      <c r="B276" s="9" t="s">
        <v>412</v>
      </c>
      <c r="C276" s="20">
        <f t="shared" si="39"/>
        <v>3000</v>
      </c>
      <c r="D276" s="20">
        <v>3000</v>
      </c>
      <c r="E276" s="20"/>
      <c r="F276" s="20">
        <f t="shared" si="44"/>
        <v>89</v>
      </c>
      <c r="G276" s="20">
        <v>16</v>
      </c>
      <c r="H276" s="20">
        <v>22</v>
      </c>
      <c r="I276" s="20">
        <v>51</v>
      </c>
      <c r="J276" s="38" t="str">
        <f t="shared" si="41"/>
        <v>우수</v>
      </c>
      <c r="K276" s="26"/>
    </row>
    <row r="277" spans="1:11" s="8" customFormat="1" ht="41.25" customHeight="1" x14ac:dyDescent="0.3">
      <c r="A277" s="18" t="s">
        <v>413</v>
      </c>
      <c r="B277" s="9" t="s">
        <v>412</v>
      </c>
      <c r="C277" s="20">
        <f t="shared" si="39"/>
        <v>3000</v>
      </c>
      <c r="D277" s="20">
        <v>3000</v>
      </c>
      <c r="E277" s="20"/>
      <c r="F277" s="20">
        <f t="shared" si="44"/>
        <v>87</v>
      </c>
      <c r="G277" s="20">
        <v>14</v>
      </c>
      <c r="H277" s="20">
        <v>22</v>
      </c>
      <c r="I277" s="20">
        <v>51</v>
      </c>
      <c r="J277" s="38" t="str">
        <f t="shared" si="41"/>
        <v>우수</v>
      </c>
      <c r="K277" s="26"/>
    </row>
    <row r="278" spans="1:11" s="8" customFormat="1" ht="41.25" customHeight="1" x14ac:dyDescent="0.3">
      <c r="A278" s="18" t="s">
        <v>414</v>
      </c>
      <c r="B278" s="9" t="s">
        <v>415</v>
      </c>
      <c r="C278" s="20">
        <f t="shared" si="39"/>
        <v>20000</v>
      </c>
      <c r="D278" s="20">
        <v>20000</v>
      </c>
      <c r="E278" s="20"/>
      <c r="F278" s="20">
        <f>SUM(G278:I278)</f>
        <v>90</v>
      </c>
      <c r="G278" s="20">
        <v>14</v>
      </c>
      <c r="H278" s="20">
        <v>23</v>
      </c>
      <c r="I278" s="20">
        <v>53</v>
      </c>
      <c r="J278" s="38" t="str">
        <f t="shared" si="41"/>
        <v>매우우수</v>
      </c>
      <c r="K278" s="26"/>
    </row>
    <row r="279" spans="1:11" s="8" customFormat="1" ht="41.25" customHeight="1" x14ac:dyDescent="0.3">
      <c r="A279" s="18" t="s">
        <v>416</v>
      </c>
      <c r="B279" s="9" t="s">
        <v>417</v>
      </c>
      <c r="C279" s="20">
        <v>20000</v>
      </c>
      <c r="D279" s="20">
        <v>20000</v>
      </c>
      <c r="E279" s="20">
        <v>0</v>
      </c>
      <c r="F279" s="20">
        <f t="shared" ref="F279:F282" si="45">SUM(G279:I279)</f>
        <v>89</v>
      </c>
      <c r="G279" s="20">
        <v>16</v>
      </c>
      <c r="H279" s="20">
        <v>22</v>
      </c>
      <c r="I279" s="20">
        <v>51</v>
      </c>
      <c r="J279" s="38" t="str">
        <f t="shared" si="41"/>
        <v>우수</v>
      </c>
      <c r="K279" s="26"/>
    </row>
    <row r="280" spans="1:11" s="8" customFormat="1" ht="41.25" customHeight="1" x14ac:dyDescent="0.3">
      <c r="A280" s="18" t="s">
        <v>418</v>
      </c>
      <c r="B280" s="9" t="s">
        <v>419</v>
      </c>
      <c r="C280" s="20">
        <v>40000</v>
      </c>
      <c r="D280" s="20">
        <v>40000</v>
      </c>
      <c r="E280" s="20">
        <v>0</v>
      </c>
      <c r="F280" s="20">
        <f t="shared" si="45"/>
        <v>84</v>
      </c>
      <c r="G280" s="20">
        <v>14</v>
      </c>
      <c r="H280" s="20">
        <v>20</v>
      </c>
      <c r="I280" s="20">
        <v>50</v>
      </c>
      <c r="J280" s="38" t="str">
        <f t="shared" si="41"/>
        <v>우수</v>
      </c>
      <c r="K280" s="26"/>
    </row>
    <row r="281" spans="1:11" s="8" customFormat="1" ht="41.25" customHeight="1" x14ac:dyDescent="0.3">
      <c r="A281" s="18" t="s">
        <v>420</v>
      </c>
      <c r="B281" s="9" t="s">
        <v>421</v>
      </c>
      <c r="C281" s="20">
        <v>40000</v>
      </c>
      <c r="D281" s="20">
        <v>40000</v>
      </c>
      <c r="E281" s="20">
        <v>0</v>
      </c>
      <c r="F281" s="20">
        <f t="shared" si="45"/>
        <v>86</v>
      </c>
      <c r="G281" s="20">
        <v>15</v>
      </c>
      <c r="H281" s="20">
        <v>20</v>
      </c>
      <c r="I281" s="20">
        <v>51</v>
      </c>
      <c r="J281" s="38" t="str">
        <f t="shared" si="41"/>
        <v>우수</v>
      </c>
      <c r="K281" s="26"/>
    </row>
    <row r="282" spans="1:11" s="8" customFormat="1" ht="41.25" customHeight="1" x14ac:dyDescent="0.3">
      <c r="A282" s="18" t="s">
        <v>422</v>
      </c>
      <c r="B282" s="9" t="s">
        <v>417</v>
      </c>
      <c r="C282" s="20">
        <v>20000</v>
      </c>
      <c r="D282" s="20">
        <v>20000</v>
      </c>
      <c r="E282" s="20">
        <v>0</v>
      </c>
      <c r="F282" s="20">
        <f t="shared" si="45"/>
        <v>90</v>
      </c>
      <c r="G282" s="20">
        <v>17</v>
      </c>
      <c r="H282" s="20">
        <v>21</v>
      </c>
      <c r="I282" s="20">
        <v>52</v>
      </c>
      <c r="J282" s="38" t="str">
        <f t="shared" si="41"/>
        <v>매우우수</v>
      </c>
      <c r="K282" s="26"/>
    </row>
    <row r="283" spans="1:11" s="8" customFormat="1" ht="41.25" customHeight="1" x14ac:dyDescent="0.3">
      <c r="A283" s="18" t="s">
        <v>423</v>
      </c>
      <c r="B283" s="9" t="s">
        <v>424</v>
      </c>
      <c r="C283" s="20">
        <v>50000</v>
      </c>
      <c r="D283" s="20">
        <v>50000</v>
      </c>
      <c r="E283" s="20">
        <v>0</v>
      </c>
      <c r="F283" s="20">
        <f>SUM(G283:I283)</f>
        <v>87</v>
      </c>
      <c r="G283" s="20">
        <v>16</v>
      </c>
      <c r="H283" s="20">
        <v>20</v>
      </c>
      <c r="I283" s="20">
        <v>51</v>
      </c>
      <c r="J283" s="38" t="str">
        <f t="shared" si="41"/>
        <v>우수</v>
      </c>
      <c r="K283" s="26"/>
    </row>
    <row r="284" spans="1:11" s="8" customFormat="1" ht="41.25" customHeight="1" x14ac:dyDescent="0.3">
      <c r="A284" s="18" t="s">
        <v>425</v>
      </c>
      <c r="B284" s="9" t="s">
        <v>400</v>
      </c>
      <c r="C284" s="20">
        <f t="shared" si="39"/>
        <v>3000</v>
      </c>
      <c r="D284" s="20">
        <v>3000</v>
      </c>
      <c r="E284" s="20"/>
      <c r="F284" s="20">
        <f t="shared" ref="F284:F287" si="46">SUM(G284:I284)</f>
        <v>98</v>
      </c>
      <c r="G284" s="20">
        <v>20</v>
      </c>
      <c r="H284" s="20">
        <v>23</v>
      </c>
      <c r="I284" s="20">
        <v>55</v>
      </c>
      <c r="J284" s="38" t="str">
        <f t="shared" si="41"/>
        <v>매우우수</v>
      </c>
      <c r="K284" s="26"/>
    </row>
    <row r="285" spans="1:11" s="8" customFormat="1" ht="41.25" customHeight="1" x14ac:dyDescent="0.3">
      <c r="A285" s="18" t="s">
        <v>426</v>
      </c>
      <c r="B285" s="9" t="s">
        <v>427</v>
      </c>
      <c r="C285" s="20">
        <f t="shared" si="39"/>
        <v>55000</v>
      </c>
      <c r="D285" s="20">
        <v>55000</v>
      </c>
      <c r="E285" s="20"/>
      <c r="F285" s="20">
        <f t="shared" si="46"/>
        <v>81</v>
      </c>
      <c r="G285" s="20">
        <v>13</v>
      </c>
      <c r="H285" s="20">
        <v>17</v>
      </c>
      <c r="I285" s="20">
        <v>51</v>
      </c>
      <c r="J285" s="38" t="str">
        <f t="shared" si="41"/>
        <v>우수</v>
      </c>
      <c r="K285" s="26"/>
    </row>
    <row r="286" spans="1:11" s="8" customFormat="1" ht="41.25" customHeight="1" x14ac:dyDescent="0.3">
      <c r="A286" s="18" t="s">
        <v>428</v>
      </c>
      <c r="B286" s="9" t="s">
        <v>398</v>
      </c>
      <c r="C286" s="20">
        <v>4000</v>
      </c>
      <c r="D286" s="20">
        <v>4000</v>
      </c>
      <c r="E286" s="20">
        <v>0</v>
      </c>
      <c r="F286" s="20">
        <f t="shared" si="46"/>
        <v>94</v>
      </c>
      <c r="G286" s="20">
        <v>19</v>
      </c>
      <c r="H286" s="20">
        <v>21</v>
      </c>
      <c r="I286" s="20">
        <v>54</v>
      </c>
      <c r="J286" s="38" t="str">
        <f t="shared" si="41"/>
        <v>매우우수</v>
      </c>
      <c r="K286" s="26"/>
    </row>
    <row r="287" spans="1:11" s="8" customFormat="1" ht="41.25" customHeight="1" x14ac:dyDescent="0.3">
      <c r="A287" s="18" t="s">
        <v>429</v>
      </c>
      <c r="B287" s="9" t="s">
        <v>398</v>
      </c>
      <c r="C287" s="20">
        <v>5000</v>
      </c>
      <c r="D287" s="20">
        <v>5000</v>
      </c>
      <c r="E287" s="20">
        <v>0</v>
      </c>
      <c r="F287" s="20">
        <f t="shared" si="46"/>
        <v>98</v>
      </c>
      <c r="G287" s="20">
        <v>19</v>
      </c>
      <c r="H287" s="20">
        <v>24</v>
      </c>
      <c r="I287" s="20">
        <v>55</v>
      </c>
      <c r="J287" s="38" t="str">
        <f t="shared" si="41"/>
        <v>매우우수</v>
      </c>
      <c r="K287" s="26"/>
    </row>
    <row r="288" spans="1:11" s="8" customFormat="1" ht="41.25" customHeight="1" x14ac:dyDescent="0.3">
      <c r="A288" s="18" t="s">
        <v>430</v>
      </c>
      <c r="B288" s="9" t="s">
        <v>431</v>
      </c>
      <c r="C288" s="20">
        <v>3408</v>
      </c>
      <c r="D288" s="20">
        <v>3000</v>
      </c>
      <c r="E288" s="20">
        <v>408</v>
      </c>
      <c r="F288" s="20">
        <f>SUM(G288:I288)</f>
        <v>90</v>
      </c>
      <c r="G288" s="20">
        <v>17</v>
      </c>
      <c r="H288" s="20">
        <v>22</v>
      </c>
      <c r="I288" s="20">
        <v>51</v>
      </c>
      <c r="J288" s="38" t="str">
        <f t="shared" si="41"/>
        <v>매우우수</v>
      </c>
      <c r="K288" s="26"/>
    </row>
    <row r="289" spans="1:11" s="8" customFormat="1" ht="41.25" customHeight="1" x14ac:dyDescent="0.3">
      <c r="A289" s="18" t="s">
        <v>432</v>
      </c>
      <c r="B289" s="9" t="s">
        <v>433</v>
      </c>
      <c r="C289" s="20">
        <v>20000</v>
      </c>
      <c r="D289" s="20">
        <v>20000</v>
      </c>
      <c r="E289" s="20">
        <v>0</v>
      </c>
      <c r="F289" s="20">
        <f t="shared" ref="F289:F292" si="47">SUM(G289:I289)</f>
        <v>88</v>
      </c>
      <c r="G289" s="20">
        <v>18</v>
      </c>
      <c r="H289" s="20">
        <v>19</v>
      </c>
      <c r="I289" s="20">
        <v>51</v>
      </c>
      <c r="J289" s="38" t="str">
        <f t="shared" si="41"/>
        <v>우수</v>
      </c>
      <c r="K289" s="26"/>
    </row>
    <row r="290" spans="1:11" s="8" customFormat="1" ht="41.25" customHeight="1" x14ac:dyDescent="0.3">
      <c r="A290" s="18" t="s">
        <v>434</v>
      </c>
      <c r="B290" s="9" t="s">
        <v>421</v>
      </c>
      <c r="C290" s="20">
        <v>60000</v>
      </c>
      <c r="D290" s="20">
        <v>60000</v>
      </c>
      <c r="E290" s="20">
        <v>0</v>
      </c>
      <c r="F290" s="20">
        <f t="shared" si="47"/>
        <v>90</v>
      </c>
      <c r="G290" s="20">
        <v>16</v>
      </c>
      <c r="H290" s="20">
        <v>21</v>
      </c>
      <c r="I290" s="20">
        <v>53</v>
      </c>
      <c r="J290" s="38" t="str">
        <f t="shared" si="41"/>
        <v>매우우수</v>
      </c>
      <c r="K290" s="26"/>
    </row>
    <row r="291" spans="1:11" s="8" customFormat="1" ht="41.25" customHeight="1" x14ac:dyDescent="0.3">
      <c r="A291" s="18" t="s">
        <v>435</v>
      </c>
      <c r="B291" s="9" t="s">
        <v>417</v>
      </c>
      <c r="C291" s="20">
        <v>20000</v>
      </c>
      <c r="D291" s="20">
        <v>20000</v>
      </c>
      <c r="E291" s="20">
        <v>0</v>
      </c>
      <c r="F291" s="20">
        <f t="shared" si="47"/>
        <v>84</v>
      </c>
      <c r="G291" s="20">
        <v>14</v>
      </c>
      <c r="H291" s="20">
        <v>20</v>
      </c>
      <c r="I291" s="20">
        <v>50</v>
      </c>
      <c r="J291" s="38" t="str">
        <f t="shared" si="41"/>
        <v>우수</v>
      </c>
      <c r="K291" s="26"/>
    </row>
    <row r="292" spans="1:11" s="8" customFormat="1" ht="41.25" customHeight="1" x14ac:dyDescent="0.3">
      <c r="A292" s="18" t="s">
        <v>436</v>
      </c>
      <c r="B292" s="9" t="s">
        <v>398</v>
      </c>
      <c r="C292" s="20">
        <f t="shared" si="39"/>
        <v>49000</v>
      </c>
      <c r="D292" s="20">
        <v>49000</v>
      </c>
      <c r="E292" s="20"/>
      <c r="F292" s="20">
        <f t="shared" si="47"/>
        <v>90</v>
      </c>
      <c r="G292" s="20">
        <v>17</v>
      </c>
      <c r="H292" s="20">
        <v>22</v>
      </c>
      <c r="I292" s="20">
        <v>51</v>
      </c>
      <c r="J292" s="38" t="str">
        <f t="shared" si="41"/>
        <v>매우우수</v>
      </c>
      <c r="K292" s="26"/>
    </row>
    <row r="293" spans="1:11" s="8" customFormat="1" ht="41.25" customHeight="1" x14ac:dyDescent="0.3">
      <c r="A293" s="18" t="s">
        <v>437</v>
      </c>
      <c r="B293" s="9" t="s">
        <v>398</v>
      </c>
      <c r="C293" s="20">
        <f t="shared" si="39"/>
        <v>28000</v>
      </c>
      <c r="D293" s="20">
        <v>28000</v>
      </c>
      <c r="E293" s="20"/>
      <c r="F293" s="20">
        <f>SUM(G293:I293)</f>
        <v>92</v>
      </c>
      <c r="G293" s="20">
        <v>17</v>
      </c>
      <c r="H293" s="20">
        <v>22</v>
      </c>
      <c r="I293" s="20">
        <v>53</v>
      </c>
      <c r="J293" s="38" t="str">
        <f t="shared" si="41"/>
        <v>매우우수</v>
      </c>
      <c r="K293" s="26"/>
    </row>
    <row r="294" spans="1:11" s="8" customFormat="1" ht="41.25" customHeight="1" x14ac:dyDescent="0.3">
      <c r="A294" s="18" t="s">
        <v>438</v>
      </c>
      <c r="B294" s="9" t="s">
        <v>398</v>
      </c>
      <c r="C294" s="20">
        <f t="shared" si="39"/>
        <v>2000</v>
      </c>
      <c r="D294" s="20">
        <v>2000</v>
      </c>
      <c r="E294" s="20"/>
      <c r="F294" s="20">
        <f t="shared" ref="F294:F295" si="48">SUM(G294:I294)</f>
        <v>92</v>
      </c>
      <c r="G294" s="20">
        <v>17</v>
      </c>
      <c r="H294" s="20">
        <v>22</v>
      </c>
      <c r="I294" s="20">
        <v>53</v>
      </c>
      <c r="J294" s="38" t="str">
        <f t="shared" si="41"/>
        <v>매우우수</v>
      </c>
      <c r="K294" s="26"/>
    </row>
    <row r="295" spans="1:11" s="8" customFormat="1" ht="41.25" customHeight="1" x14ac:dyDescent="0.3">
      <c r="A295" s="18" t="s">
        <v>439</v>
      </c>
      <c r="B295" s="9" t="s">
        <v>398</v>
      </c>
      <c r="C295" s="20">
        <f t="shared" si="39"/>
        <v>20</v>
      </c>
      <c r="D295" s="20">
        <v>20</v>
      </c>
      <c r="E295" s="20"/>
      <c r="F295" s="20">
        <f t="shared" si="48"/>
        <v>92</v>
      </c>
      <c r="G295" s="20">
        <v>17</v>
      </c>
      <c r="H295" s="20">
        <v>22</v>
      </c>
      <c r="I295" s="20">
        <v>53</v>
      </c>
      <c r="J295" s="38" t="str">
        <f t="shared" si="41"/>
        <v>매우우수</v>
      </c>
      <c r="K295" s="26"/>
    </row>
    <row r="296" spans="1:11" s="8" customFormat="1" ht="41.25" customHeight="1" x14ac:dyDescent="0.3">
      <c r="A296" s="18" t="s">
        <v>440</v>
      </c>
      <c r="B296" s="9" t="s">
        <v>398</v>
      </c>
      <c r="C296" s="20">
        <f t="shared" si="39"/>
        <v>3000</v>
      </c>
      <c r="D296" s="20">
        <v>3000</v>
      </c>
      <c r="E296" s="20"/>
      <c r="F296" s="20">
        <f>SUM(G296:I296)</f>
        <v>92</v>
      </c>
      <c r="G296" s="20">
        <v>17</v>
      </c>
      <c r="H296" s="20">
        <v>22</v>
      </c>
      <c r="I296" s="20">
        <v>53</v>
      </c>
      <c r="J296" s="38" t="str">
        <f t="shared" si="41"/>
        <v>매우우수</v>
      </c>
      <c r="K296" s="26"/>
    </row>
    <row r="297" spans="1:11" s="8" customFormat="1" ht="41.25" customHeight="1" x14ac:dyDescent="0.3">
      <c r="A297" s="18" t="s">
        <v>441</v>
      </c>
      <c r="B297" s="9" t="s">
        <v>398</v>
      </c>
      <c r="C297" s="20">
        <f t="shared" si="39"/>
        <v>25200</v>
      </c>
      <c r="D297" s="20">
        <v>25200</v>
      </c>
      <c r="E297" s="20"/>
      <c r="F297" s="20">
        <f t="shared" ref="F297:F300" si="49">SUM(G297:I297)</f>
        <v>92</v>
      </c>
      <c r="G297" s="20">
        <v>17</v>
      </c>
      <c r="H297" s="20">
        <v>22</v>
      </c>
      <c r="I297" s="20">
        <v>53</v>
      </c>
      <c r="J297" s="38" t="str">
        <f t="shared" si="41"/>
        <v>매우우수</v>
      </c>
      <c r="K297" s="26"/>
    </row>
    <row r="298" spans="1:11" s="8" customFormat="1" ht="41.25" customHeight="1" x14ac:dyDescent="0.3">
      <c r="A298" s="18" t="s">
        <v>442</v>
      </c>
      <c r="B298" s="9" t="s">
        <v>398</v>
      </c>
      <c r="C298" s="20">
        <f t="shared" si="39"/>
        <v>1800</v>
      </c>
      <c r="D298" s="20">
        <v>1800</v>
      </c>
      <c r="E298" s="20"/>
      <c r="F298" s="20">
        <f t="shared" si="49"/>
        <v>92</v>
      </c>
      <c r="G298" s="20">
        <v>17</v>
      </c>
      <c r="H298" s="20">
        <v>22</v>
      </c>
      <c r="I298" s="20">
        <v>53</v>
      </c>
      <c r="J298" s="38" t="str">
        <f t="shared" si="41"/>
        <v>매우우수</v>
      </c>
      <c r="K298" s="26"/>
    </row>
    <row r="299" spans="1:11" s="8" customFormat="1" ht="41.25" customHeight="1" x14ac:dyDescent="0.3">
      <c r="A299" s="18" t="s">
        <v>443</v>
      </c>
      <c r="B299" s="9" t="s">
        <v>398</v>
      </c>
      <c r="C299" s="20">
        <f t="shared" si="39"/>
        <v>5200</v>
      </c>
      <c r="D299" s="20">
        <v>5200</v>
      </c>
      <c r="E299" s="20"/>
      <c r="F299" s="20">
        <f t="shared" si="49"/>
        <v>92</v>
      </c>
      <c r="G299" s="20">
        <v>17</v>
      </c>
      <c r="H299" s="20">
        <v>22</v>
      </c>
      <c r="I299" s="20">
        <v>53</v>
      </c>
      <c r="J299" s="38" t="str">
        <f t="shared" si="41"/>
        <v>매우우수</v>
      </c>
      <c r="K299" s="26"/>
    </row>
    <row r="300" spans="1:11" s="8" customFormat="1" ht="41.25" customHeight="1" x14ac:dyDescent="0.3">
      <c r="A300" s="18" t="s">
        <v>444</v>
      </c>
      <c r="B300" s="9" t="s">
        <v>398</v>
      </c>
      <c r="C300" s="20">
        <v>6000</v>
      </c>
      <c r="D300" s="20">
        <v>6000</v>
      </c>
      <c r="E300" s="20">
        <v>0</v>
      </c>
      <c r="F300" s="20">
        <f t="shared" si="49"/>
        <v>94</v>
      </c>
      <c r="G300" s="20">
        <v>18</v>
      </c>
      <c r="H300" s="20">
        <v>23</v>
      </c>
      <c r="I300" s="20">
        <v>53</v>
      </c>
      <c r="J300" s="38" t="str">
        <f t="shared" si="41"/>
        <v>매우우수</v>
      </c>
      <c r="K300" s="26"/>
    </row>
    <row r="301" spans="1:11" s="8" customFormat="1" ht="41.25" customHeight="1" x14ac:dyDescent="0.3">
      <c r="A301" s="18" t="s">
        <v>445</v>
      </c>
      <c r="B301" s="9" t="s">
        <v>446</v>
      </c>
      <c r="C301" s="20">
        <v>5000</v>
      </c>
      <c r="D301" s="20">
        <v>5000</v>
      </c>
      <c r="E301" s="20">
        <v>0</v>
      </c>
      <c r="F301" s="20">
        <f>SUM(G301:I301)</f>
        <v>90</v>
      </c>
      <c r="G301" s="20">
        <v>16</v>
      </c>
      <c r="H301" s="20">
        <v>22</v>
      </c>
      <c r="I301" s="20">
        <v>52</v>
      </c>
      <c r="J301" s="38" t="str">
        <f t="shared" si="41"/>
        <v>매우우수</v>
      </c>
      <c r="K301" s="26"/>
    </row>
    <row r="302" spans="1:11" s="8" customFormat="1" ht="41.25" customHeight="1" x14ac:dyDescent="0.3">
      <c r="A302" s="18" t="s">
        <v>447</v>
      </c>
      <c r="B302" s="9" t="s">
        <v>448</v>
      </c>
      <c r="C302" s="20">
        <v>5000</v>
      </c>
      <c r="D302" s="20">
        <v>5000</v>
      </c>
      <c r="E302" s="20">
        <v>0</v>
      </c>
      <c r="F302" s="20">
        <f t="shared" ref="F302:F305" si="50">SUM(G302:I302)</f>
        <v>92</v>
      </c>
      <c r="G302" s="20">
        <v>17</v>
      </c>
      <c r="H302" s="20">
        <v>22</v>
      </c>
      <c r="I302" s="20">
        <v>53</v>
      </c>
      <c r="J302" s="38" t="str">
        <f t="shared" si="41"/>
        <v>매우우수</v>
      </c>
      <c r="K302" s="26"/>
    </row>
    <row r="303" spans="1:11" s="8" customFormat="1" ht="41.25" customHeight="1" x14ac:dyDescent="0.3">
      <c r="A303" s="18" t="s">
        <v>449</v>
      </c>
      <c r="B303" s="9" t="s">
        <v>398</v>
      </c>
      <c r="C303" s="20">
        <v>5000</v>
      </c>
      <c r="D303" s="20">
        <v>5000</v>
      </c>
      <c r="E303" s="20">
        <v>0</v>
      </c>
      <c r="F303" s="20">
        <f t="shared" si="50"/>
        <v>95</v>
      </c>
      <c r="G303" s="20">
        <v>18</v>
      </c>
      <c r="H303" s="20">
        <v>23</v>
      </c>
      <c r="I303" s="20">
        <v>54</v>
      </c>
      <c r="J303" s="38" t="str">
        <f t="shared" si="41"/>
        <v>매우우수</v>
      </c>
      <c r="K303" s="26"/>
    </row>
    <row r="304" spans="1:11" s="8" customFormat="1" ht="41.25" customHeight="1" x14ac:dyDescent="0.3">
      <c r="A304" s="18" t="s">
        <v>450</v>
      </c>
      <c r="B304" s="9" t="s">
        <v>451</v>
      </c>
      <c r="C304" s="20">
        <v>10000</v>
      </c>
      <c r="D304" s="20">
        <v>10000</v>
      </c>
      <c r="E304" s="20">
        <v>0</v>
      </c>
      <c r="F304" s="20">
        <f t="shared" si="50"/>
        <v>94</v>
      </c>
      <c r="G304" s="20">
        <v>17</v>
      </c>
      <c r="H304" s="20">
        <v>22</v>
      </c>
      <c r="I304" s="20">
        <v>55</v>
      </c>
      <c r="J304" s="38" t="str">
        <f t="shared" si="41"/>
        <v>매우우수</v>
      </c>
      <c r="K304" s="26"/>
    </row>
    <row r="305" spans="1:11" s="8" customFormat="1" ht="41.25" customHeight="1" x14ac:dyDescent="0.3">
      <c r="A305" s="18" t="s">
        <v>452</v>
      </c>
      <c r="B305" s="9" t="s">
        <v>453</v>
      </c>
      <c r="C305" s="20">
        <v>5000</v>
      </c>
      <c r="D305" s="20">
        <v>5000</v>
      </c>
      <c r="E305" s="20">
        <v>0</v>
      </c>
      <c r="F305" s="20">
        <f t="shared" si="50"/>
        <v>94</v>
      </c>
      <c r="G305" s="20">
        <v>18</v>
      </c>
      <c r="H305" s="20">
        <v>23</v>
      </c>
      <c r="I305" s="20">
        <v>53</v>
      </c>
      <c r="J305" s="38" t="str">
        <f t="shared" si="41"/>
        <v>매우우수</v>
      </c>
      <c r="K305" s="26"/>
    </row>
    <row r="306" spans="1:11" s="8" customFormat="1" ht="41.25" customHeight="1" x14ac:dyDescent="0.3">
      <c r="A306" s="18" t="s">
        <v>454</v>
      </c>
      <c r="B306" s="9" t="s">
        <v>455</v>
      </c>
      <c r="C306" s="20">
        <v>5000</v>
      </c>
      <c r="D306" s="20">
        <v>5000</v>
      </c>
      <c r="E306" s="20">
        <v>0</v>
      </c>
      <c r="F306" s="20">
        <f>SUM(G306:I306)</f>
        <v>92</v>
      </c>
      <c r="G306" s="20">
        <v>17</v>
      </c>
      <c r="H306" s="20">
        <v>22</v>
      </c>
      <c r="I306" s="20">
        <v>53</v>
      </c>
      <c r="J306" s="38" t="str">
        <f t="shared" si="41"/>
        <v>매우우수</v>
      </c>
      <c r="K306" s="26"/>
    </row>
    <row r="307" spans="1:11" s="8" customFormat="1" ht="41.25" customHeight="1" x14ac:dyDescent="0.3">
      <c r="A307" s="18" t="s">
        <v>456</v>
      </c>
      <c r="B307" s="9" t="s">
        <v>410</v>
      </c>
      <c r="C307" s="20">
        <v>5000</v>
      </c>
      <c r="D307" s="20">
        <v>5000</v>
      </c>
      <c r="E307" s="20">
        <v>0</v>
      </c>
      <c r="F307" s="20">
        <f t="shared" ref="F307:F310" si="51">SUM(G307:I307)</f>
        <v>95</v>
      </c>
      <c r="G307" s="20">
        <v>18</v>
      </c>
      <c r="H307" s="20">
        <v>23</v>
      </c>
      <c r="I307" s="20">
        <v>54</v>
      </c>
      <c r="J307" s="38" t="str">
        <f t="shared" si="41"/>
        <v>매우우수</v>
      </c>
      <c r="K307" s="26"/>
    </row>
    <row r="308" spans="1:11" s="8" customFormat="1" ht="41.25" customHeight="1" x14ac:dyDescent="0.3">
      <c r="A308" s="18" t="s">
        <v>457</v>
      </c>
      <c r="B308" s="9" t="s">
        <v>458</v>
      </c>
      <c r="C308" s="20">
        <v>5000</v>
      </c>
      <c r="D308" s="20">
        <v>5000</v>
      </c>
      <c r="E308" s="20">
        <v>0</v>
      </c>
      <c r="F308" s="20">
        <f t="shared" si="51"/>
        <v>90</v>
      </c>
      <c r="G308" s="20">
        <v>17</v>
      </c>
      <c r="H308" s="20">
        <v>21</v>
      </c>
      <c r="I308" s="20">
        <v>52</v>
      </c>
      <c r="J308" s="38" t="str">
        <f t="shared" si="41"/>
        <v>매우우수</v>
      </c>
      <c r="K308" s="26"/>
    </row>
    <row r="309" spans="1:11" s="8" customFormat="1" ht="41.25" customHeight="1" x14ac:dyDescent="0.3">
      <c r="A309" s="18" t="s">
        <v>459</v>
      </c>
      <c r="B309" s="9" t="s">
        <v>460</v>
      </c>
      <c r="C309" s="20">
        <v>5000</v>
      </c>
      <c r="D309" s="20">
        <v>5000</v>
      </c>
      <c r="E309" s="20">
        <v>0</v>
      </c>
      <c r="F309" s="20">
        <f t="shared" si="51"/>
        <v>98</v>
      </c>
      <c r="G309" s="20">
        <v>19</v>
      </c>
      <c r="H309" s="20">
        <v>24</v>
      </c>
      <c r="I309" s="20">
        <v>55</v>
      </c>
      <c r="J309" s="38" t="str">
        <f t="shared" si="41"/>
        <v>매우우수</v>
      </c>
      <c r="K309" s="26"/>
    </row>
    <row r="310" spans="1:11" s="8" customFormat="1" ht="41.25" customHeight="1" x14ac:dyDescent="0.3">
      <c r="A310" s="18" t="s">
        <v>461</v>
      </c>
      <c r="B310" s="9" t="s">
        <v>398</v>
      </c>
      <c r="C310" s="20">
        <v>2000</v>
      </c>
      <c r="D310" s="20">
        <v>2000</v>
      </c>
      <c r="E310" s="20">
        <v>0</v>
      </c>
      <c r="F310" s="20">
        <f t="shared" si="51"/>
        <v>93</v>
      </c>
      <c r="G310" s="20">
        <v>19</v>
      </c>
      <c r="H310" s="20">
        <v>22</v>
      </c>
      <c r="I310" s="20">
        <v>52</v>
      </c>
      <c r="J310" s="38" t="str">
        <f t="shared" si="41"/>
        <v>매우우수</v>
      </c>
      <c r="K310" s="26"/>
    </row>
    <row r="311" spans="1:11" s="8" customFormat="1" ht="41.25" customHeight="1" x14ac:dyDescent="0.3">
      <c r="A311" s="18" t="s">
        <v>462</v>
      </c>
      <c r="B311" s="9" t="s">
        <v>463</v>
      </c>
      <c r="C311" s="20">
        <v>16085</v>
      </c>
      <c r="D311" s="20">
        <v>15000</v>
      </c>
      <c r="E311" s="20">
        <v>1085</v>
      </c>
      <c r="F311" s="20">
        <f>SUM(G311:I311)</f>
        <v>99</v>
      </c>
      <c r="G311" s="20">
        <v>20</v>
      </c>
      <c r="H311" s="20">
        <v>24</v>
      </c>
      <c r="I311" s="20">
        <v>55</v>
      </c>
      <c r="J311" s="38" t="str">
        <f t="shared" si="41"/>
        <v>매우우수</v>
      </c>
      <c r="K311" s="26"/>
    </row>
    <row r="312" spans="1:11" s="8" customFormat="1" ht="41.25" customHeight="1" x14ac:dyDescent="0.3">
      <c r="A312" s="18" t="s">
        <v>464</v>
      </c>
      <c r="B312" s="9" t="s">
        <v>398</v>
      </c>
      <c r="C312" s="20">
        <v>20000</v>
      </c>
      <c r="D312" s="20">
        <v>20000</v>
      </c>
      <c r="E312" s="20">
        <v>0</v>
      </c>
      <c r="F312" s="20">
        <f t="shared" ref="F312:F315" si="52">SUM(G312:I312)</f>
        <v>94</v>
      </c>
      <c r="G312" s="20">
        <v>18</v>
      </c>
      <c r="H312" s="20">
        <v>23</v>
      </c>
      <c r="I312" s="20">
        <v>53</v>
      </c>
      <c r="J312" s="38" t="str">
        <f t="shared" si="41"/>
        <v>매우우수</v>
      </c>
      <c r="K312" s="26"/>
    </row>
    <row r="313" spans="1:11" s="8" customFormat="1" ht="41.25" customHeight="1" x14ac:dyDescent="0.3">
      <c r="A313" s="18" t="s">
        <v>465</v>
      </c>
      <c r="B313" s="9" t="s">
        <v>412</v>
      </c>
      <c r="C313" s="20">
        <v>25000</v>
      </c>
      <c r="D313" s="20">
        <v>25000</v>
      </c>
      <c r="E313" s="20">
        <v>0</v>
      </c>
      <c r="F313" s="20">
        <f t="shared" si="52"/>
        <v>95</v>
      </c>
      <c r="G313" s="20">
        <v>18</v>
      </c>
      <c r="H313" s="20">
        <v>23</v>
      </c>
      <c r="I313" s="20">
        <v>54</v>
      </c>
      <c r="J313" s="38" t="str">
        <f t="shared" si="41"/>
        <v>매우우수</v>
      </c>
      <c r="K313" s="26"/>
    </row>
    <row r="314" spans="1:11" s="8" customFormat="1" ht="41.25" customHeight="1" x14ac:dyDescent="0.3">
      <c r="A314" s="18" t="s">
        <v>466</v>
      </c>
      <c r="B314" s="9" t="s">
        <v>467</v>
      </c>
      <c r="C314" s="20">
        <v>5000</v>
      </c>
      <c r="D314" s="20">
        <v>5000</v>
      </c>
      <c r="E314" s="20">
        <v>0</v>
      </c>
      <c r="F314" s="20">
        <f t="shared" si="52"/>
        <v>93</v>
      </c>
      <c r="G314" s="20">
        <v>17</v>
      </c>
      <c r="H314" s="20">
        <v>23</v>
      </c>
      <c r="I314" s="20">
        <v>53</v>
      </c>
      <c r="J314" s="38" t="str">
        <f t="shared" si="41"/>
        <v>매우우수</v>
      </c>
      <c r="K314" s="26"/>
    </row>
    <row r="315" spans="1:11" s="8" customFormat="1" ht="41.25" customHeight="1" x14ac:dyDescent="0.3">
      <c r="A315" s="18" t="s">
        <v>468</v>
      </c>
      <c r="B315" s="9" t="s">
        <v>451</v>
      </c>
      <c r="C315" s="20">
        <v>12000</v>
      </c>
      <c r="D315" s="20">
        <v>12000</v>
      </c>
      <c r="E315" s="20">
        <v>0</v>
      </c>
      <c r="F315" s="20">
        <f t="shared" si="52"/>
        <v>91</v>
      </c>
      <c r="G315" s="20">
        <v>17</v>
      </c>
      <c r="H315" s="20">
        <v>21</v>
      </c>
      <c r="I315" s="20">
        <v>53</v>
      </c>
      <c r="J315" s="38" t="str">
        <f t="shared" si="41"/>
        <v>매우우수</v>
      </c>
      <c r="K315" s="26"/>
    </row>
    <row r="316" spans="1:11" s="8" customFormat="1" ht="41.25" customHeight="1" x14ac:dyDescent="0.3">
      <c r="A316" s="18" t="s">
        <v>469</v>
      </c>
      <c r="B316" s="9" t="s">
        <v>398</v>
      </c>
      <c r="C316" s="20">
        <v>5000</v>
      </c>
      <c r="D316" s="20">
        <v>5000</v>
      </c>
      <c r="E316" s="20">
        <v>0</v>
      </c>
      <c r="F316" s="20">
        <f>SUM(G316:I316)</f>
        <v>98</v>
      </c>
      <c r="G316" s="20">
        <v>19</v>
      </c>
      <c r="H316" s="20">
        <v>24</v>
      </c>
      <c r="I316" s="20">
        <v>55</v>
      </c>
      <c r="J316" s="38" t="str">
        <f t="shared" si="41"/>
        <v>매우우수</v>
      </c>
      <c r="K316" s="26"/>
    </row>
    <row r="317" spans="1:11" s="8" customFormat="1" ht="41.25" customHeight="1" x14ac:dyDescent="0.3">
      <c r="A317" s="18" t="s">
        <v>470</v>
      </c>
      <c r="B317" s="9" t="s">
        <v>471</v>
      </c>
      <c r="C317" s="20">
        <v>5000</v>
      </c>
      <c r="D317" s="20">
        <v>5000</v>
      </c>
      <c r="E317" s="20">
        <v>0</v>
      </c>
      <c r="F317" s="20">
        <f t="shared" ref="F317" si="53">SUM(G317:I317)</f>
        <v>88</v>
      </c>
      <c r="G317" s="20">
        <v>16</v>
      </c>
      <c r="H317" s="20">
        <v>21</v>
      </c>
      <c r="I317" s="20">
        <v>51</v>
      </c>
      <c r="J317" s="38" t="str">
        <f t="shared" si="41"/>
        <v>우수</v>
      </c>
      <c r="K317" s="26"/>
    </row>
  </sheetData>
  <autoFilter ref="A3:L317">
    <filterColumn colId="2" showButton="0"/>
    <filterColumn colId="3" showButton="0"/>
    <filterColumn colId="5" showButton="0"/>
    <filterColumn colId="6" showButton="0"/>
    <filterColumn colId="7" showButton="0"/>
  </autoFilter>
  <mergeCells count="6">
    <mergeCell ref="J3:J4"/>
    <mergeCell ref="A1:I1"/>
    <mergeCell ref="A3:A4"/>
    <mergeCell ref="B3:B4"/>
    <mergeCell ref="C3:E3"/>
    <mergeCell ref="F3:I3"/>
  </mergeCells>
  <phoneticPr fontId="18" type="noConversion"/>
  <pageMargins left="1.9685039370078741" right="0.70866141732283472" top="0.74803149606299213" bottom="0.74803149606299213" header="0.31496062992125984" footer="0.31496062992125984"/>
  <pageSetup paperSize="8" scale="74" orientation="landscape" r:id="rId1"/>
  <headerFooter>
    <oddFooter>페이지 &amp;P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성과평가</vt:lpstr>
      <vt:lpstr>Sheet1</vt:lpstr>
      <vt:lpstr>성과평가!Print_Area</vt:lpstr>
      <vt:lpstr>성과평가!Print_Titles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예산3</cp:lastModifiedBy>
  <cp:lastPrinted>2020-08-04T04:58:06Z</cp:lastPrinted>
  <dcterms:created xsi:type="dcterms:W3CDTF">2008-01-01T23:04:04Z</dcterms:created>
  <dcterms:modified xsi:type="dcterms:W3CDTF">2020-08-05T23:06:26Z</dcterms:modified>
</cp:coreProperties>
</file>