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\Desktop\"/>
    </mc:Choice>
  </mc:AlternateContent>
  <xr:revisionPtr revIDLastSave="0" documentId="13_ncr:1_{7A444BCA-24CF-4531-A6A6-07FBEE9B7A01}" xr6:coauthVersionLast="36" xr6:coauthVersionMax="36" xr10:uidLastSave="{00000000-0000-0000-0000-000000000000}"/>
  <bookViews>
    <workbookView xWindow="840" yWindow="375" windowWidth="13920" windowHeight="7290" tabRatio="834" xr2:uid="{00000000-000D-0000-FFFF-FFFF00000000}"/>
  </bookViews>
  <sheets>
    <sheet name="농가형저온저장고" sheetId="15" r:id="rId1"/>
    <sheet name="과수생력화장비" sheetId="17" r:id="rId2"/>
    <sheet name="과실생산비 절감 및 품질제고지원" sheetId="18" r:id="rId3"/>
    <sheet name="대체과수명품화" sheetId="7" r:id="rId4"/>
    <sheet name="화훼경쟁력제고" sheetId="6" r:id="rId5"/>
    <sheet name="화훼직거래활성화 지원" sheetId="16" r:id="rId6"/>
    <sheet name="신규사업" sheetId="9" r:id="rId7"/>
  </sheets>
  <calcPr calcId="191029"/>
</workbook>
</file>

<file path=xl/calcChain.xml><?xml version="1.0" encoding="utf-8"?>
<calcChain xmlns="http://schemas.openxmlformats.org/spreadsheetml/2006/main">
  <c r="K8" i="16" l="1"/>
  <c r="J8" i="16" s="1"/>
  <c r="L8" i="16"/>
  <c r="M8" i="16"/>
  <c r="K9" i="16"/>
  <c r="L9" i="16"/>
  <c r="M9" i="16"/>
  <c r="K10" i="16"/>
  <c r="L10" i="16"/>
  <c r="M10" i="16"/>
  <c r="M7" i="16"/>
  <c r="L7" i="16"/>
  <c r="K7" i="16"/>
  <c r="K6" i="16" s="1"/>
  <c r="J6" i="16" s="1"/>
  <c r="K26" i="17"/>
  <c r="J26" i="17"/>
  <c r="I26" i="17"/>
  <c r="H26" i="17" s="1"/>
  <c r="K25" i="17"/>
  <c r="J25" i="17"/>
  <c r="I25" i="17"/>
  <c r="K22" i="17"/>
  <c r="K19" i="17" s="1"/>
  <c r="J22" i="17"/>
  <c r="J19" i="17" s="1"/>
  <c r="I22" i="17"/>
  <c r="H22" i="17" s="1"/>
  <c r="K18" i="17"/>
  <c r="J18" i="17"/>
  <c r="I18" i="17"/>
  <c r="K21" i="17"/>
  <c r="J21" i="17"/>
  <c r="I21" i="17"/>
  <c r="H21" i="17" s="1"/>
  <c r="K17" i="17"/>
  <c r="J17" i="17"/>
  <c r="I17" i="17"/>
  <c r="K14" i="17"/>
  <c r="J14" i="17"/>
  <c r="H14" i="17" s="1"/>
  <c r="J11" i="17"/>
  <c r="I14" i="17"/>
  <c r="K13" i="17"/>
  <c r="J13" i="17"/>
  <c r="I13" i="17"/>
  <c r="H13" i="17" s="1"/>
  <c r="I8" i="15"/>
  <c r="I6" i="15" s="1"/>
  <c r="J8" i="15"/>
  <c r="K8" i="15"/>
  <c r="I9" i="15"/>
  <c r="J9" i="15"/>
  <c r="K9" i="15"/>
  <c r="I10" i="15"/>
  <c r="J10" i="15"/>
  <c r="K10" i="15"/>
  <c r="K7" i="15"/>
  <c r="J7" i="15"/>
  <c r="I7" i="15"/>
  <c r="H7" i="15" s="1"/>
  <c r="G23" i="18"/>
  <c r="G19" i="18"/>
  <c r="G15" i="18"/>
  <c r="G11" i="18"/>
  <c r="G7" i="18"/>
  <c r="L26" i="18"/>
  <c r="K26" i="18"/>
  <c r="J26" i="18"/>
  <c r="I26" i="18" s="1"/>
  <c r="L25" i="18"/>
  <c r="K25" i="18"/>
  <c r="J25" i="18"/>
  <c r="L24" i="18"/>
  <c r="K24" i="18"/>
  <c r="J24" i="18"/>
  <c r="J23" i="18" s="1"/>
  <c r="L22" i="18"/>
  <c r="K22" i="18"/>
  <c r="J22" i="18"/>
  <c r="L21" i="18"/>
  <c r="K21" i="18"/>
  <c r="K19" i="18" s="1"/>
  <c r="J21" i="18"/>
  <c r="I21" i="18"/>
  <c r="L20" i="18"/>
  <c r="L19" i="18" s="1"/>
  <c r="K20" i="18"/>
  <c r="J20" i="18"/>
  <c r="I20" i="18" s="1"/>
  <c r="I19" i="18" s="1"/>
  <c r="L18" i="18"/>
  <c r="K18" i="18"/>
  <c r="I18" i="18" s="1"/>
  <c r="J18" i="18"/>
  <c r="L17" i="18"/>
  <c r="K17" i="18"/>
  <c r="J17" i="18"/>
  <c r="L16" i="18"/>
  <c r="L15" i="18" s="1"/>
  <c r="K16" i="18"/>
  <c r="J16" i="18"/>
  <c r="J15" i="18"/>
  <c r="L14" i="18"/>
  <c r="K14" i="18"/>
  <c r="J14" i="18"/>
  <c r="L13" i="18"/>
  <c r="L11" i="18" s="1"/>
  <c r="K13" i="18"/>
  <c r="J13" i="18"/>
  <c r="L12" i="18"/>
  <c r="K12" i="18"/>
  <c r="J12" i="18"/>
  <c r="I12" i="18" s="1"/>
  <c r="L10" i="18"/>
  <c r="K10" i="18"/>
  <c r="J10" i="18"/>
  <c r="I10" i="18" s="1"/>
  <c r="L9" i="18"/>
  <c r="K9" i="18"/>
  <c r="J9" i="18"/>
  <c r="L8" i="18"/>
  <c r="K8" i="18"/>
  <c r="J8" i="18"/>
  <c r="I8" i="18" s="1"/>
  <c r="K24" i="17"/>
  <c r="K23" i="17" s="1"/>
  <c r="J24" i="17"/>
  <c r="J23" i="17" s="1"/>
  <c r="I24" i="17"/>
  <c r="G23" i="17"/>
  <c r="K20" i="17"/>
  <c r="J20" i="17"/>
  <c r="I20" i="17"/>
  <c r="H20" i="17" s="1"/>
  <c r="G19" i="17"/>
  <c r="K16" i="17"/>
  <c r="J16" i="17"/>
  <c r="J15" i="17" s="1"/>
  <c r="I16" i="17"/>
  <c r="G15" i="17"/>
  <c r="G11" i="17"/>
  <c r="G7" i="17"/>
  <c r="K12" i="17"/>
  <c r="K11" i="17" s="1"/>
  <c r="J12" i="17"/>
  <c r="I12" i="17"/>
  <c r="H12" i="17" s="1"/>
  <c r="I11" i="17"/>
  <c r="I22" i="18"/>
  <c r="G6" i="17"/>
  <c r="I9" i="17"/>
  <c r="J9" i="17"/>
  <c r="K9" i="17"/>
  <c r="I10" i="17"/>
  <c r="J10" i="17"/>
  <c r="J7" i="17" s="1"/>
  <c r="J6" i="17" s="1"/>
  <c r="K10" i="17"/>
  <c r="H10" i="17" s="1"/>
  <c r="J8" i="17"/>
  <c r="K8" i="17"/>
  <c r="I8" i="17"/>
  <c r="J10" i="16"/>
  <c r="F6" i="15"/>
  <c r="K10" i="6"/>
  <c r="L10" i="6"/>
  <c r="M10" i="6"/>
  <c r="K11" i="6"/>
  <c r="L11" i="6"/>
  <c r="M11" i="6"/>
  <c r="K10" i="7"/>
  <c r="J10" i="7" s="1"/>
  <c r="L10" i="7"/>
  <c r="M10" i="7"/>
  <c r="K11" i="7"/>
  <c r="L11" i="7"/>
  <c r="M11" i="7"/>
  <c r="J7" i="9"/>
  <c r="G7" i="9" s="1"/>
  <c r="I7" i="9"/>
  <c r="H7" i="9"/>
  <c r="M9" i="7"/>
  <c r="L9" i="7"/>
  <c r="K9" i="7"/>
  <c r="H8" i="9"/>
  <c r="G8" i="9" s="1"/>
  <c r="I8" i="9"/>
  <c r="I5" i="9" s="1"/>
  <c r="J8" i="9"/>
  <c r="H9" i="9"/>
  <c r="I9" i="9"/>
  <c r="G9" i="9" s="1"/>
  <c r="J9" i="9"/>
  <c r="J6" i="9"/>
  <c r="J5" i="9" s="1"/>
  <c r="I6" i="9"/>
  <c r="H6" i="9"/>
  <c r="H5" i="9"/>
  <c r="K8" i="6"/>
  <c r="L8" i="6"/>
  <c r="M8" i="6"/>
  <c r="M6" i="6"/>
  <c r="K9" i="6"/>
  <c r="L9" i="6"/>
  <c r="M9" i="6"/>
  <c r="M7" i="6"/>
  <c r="L7" i="6"/>
  <c r="K7" i="6"/>
  <c r="J7" i="6" s="1"/>
  <c r="K8" i="7"/>
  <c r="L8" i="7"/>
  <c r="J8" i="7"/>
  <c r="M8" i="7"/>
  <c r="M7" i="7"/>
  <c r="L7" i="7"/>
  <c r="K7" i="7"/>
  <c r="G6" i="9"/>
  <c r="H9" i="15"/>
  <c r="J7" i="16"/>
  <c r="L6" i="16"/>
  <c r="M6" i="16"/>
  <c r="J9" i="16" l="1"/>
  <c r="J10" i="6"/>
  <c r="J9" i="6"/>
  <c r="J8" i="6"/>
  <c r="J11" i="6"/>
  <c r="M6" i="7"/>
  <c r="J7" i="7"/>
  <c r="J11" i="7"/>
  <c r="L6" i="7"/>
  <c r="K11" i="18"/>
  <c r="I17" i="18"/>
  <c r="K15" i="18"/>
  <c r="J7" i="18"/>
  <c r="I13" i="18"/>
  <c r="I11" i="18" s="1"/>
  <c r="K7" i="18"/>
  <c r="I9" i="18"/>
  <c r="I7" i="18" s="1"/>
  <c r="K23" i="18"/>
  <c r="J19" i="18"/>
  <c r="L23" i="18"/>
  <c r="L7" i="18"/>
  <c r="I14" i="18"/>
  <c r="I25" i="18"/>
  <c r="H11" i="17"/>
  <c r="H18" i="17"/>
  <c r="H19" i="17"/>
  <c r="I7" i="17"/>
  <c r="I6" i="17" s="1"/>
  <c r="I23" i="17"/>
  <c r="K7" i="17"/>
  <c r="H17" i="17"/>
  <c r="H25" i="17"/>
  <c r="K15" i="17"/>
  <c r="K6" i="17" s="1"/>
  <c r="I19" i="17"/>
  <c r="H8" i="15"/>
  <c r="K6" i="15"/>
  <c r="J6" i="15"/>
  <c r="H6" i="15"/>
  <c r="G5" i="9"/>
  <c r="K6" i="18"/>
  <c r="L6" i="18"/>
  <c r="L6" i="6"/>
  <c r="K6" i="7"/>
  <c r="J9" i="7"/>
  <c r="J11" i="18"/>
  <c r="J6" i="18" s="1"/>
  <c r="H10" i="15"/>
  <c r="I16" i="18"/>
  <c r="I24" i="18"/>
  <c r="I23" i="18" s="1"/>
  <c r="H8" i="17"/>
  <c r="H9" i="17"/>
  <c r="K6" i="6"/>
  <c r="H24" i="17"/>
  <c r="H16" i="17"/>
  <c r="H15" i="17" s="1"/>
  <c r="I15" i="17"/>
  <c r="I15" i="18" l="1"/>
  <c r="I6" i="18" s="1"/>
  <c r="H23" i="17"/>
  <c r="J6" i="6"/>
  <c r="H7" i="17"/>
  <c r="H6" i="17" s="1"/>
  <c r="J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8" authorId="0" shapeId="0" xr:uid="{00000000-0006-0000-0100-000001000000}">
      <text>
        <r>
          <rPr>
            <b/>
            <sz val="9"/>
            <color indexed="10"/>
            <rFont val="맑은 고딕"/>
            <family val="3"/>
            <charset val="129"/>
          </rPr>
          <t>장비명은 아래 명칭을 정확히 입력해야 자동 계산됨</t>
        </r>
        <r>
          <rPr>
            <b/>
            <sz val="9"/>
            <color indexed="81"/>
            <rFont val="돋움"/>
            <family val="3"/>
            <charset val="129"/>
          </rPr>
          <t xml:space="preserve">
동력제초기
농용고소작업차
주행형동력분무기
보행</t>
        </r>
        <r>
          <rPr>
            <b/>
            <sz val="9"/>
            <color indexed="81"/>
            <rFont val="Tahoma"/>
            <family val="2"/>
          </rPr>
          <t>SS</t>
        </r>
        <r>
          <rPr>
            <b/>
            <sz val="9"/>
            <color indexed="81"/>
            <rFont val="돋움"/>
            <family val="3"/>
            <charset val="129"/>
          </rPr>
          <t>기
승용</t>
        </r>
        <r>
          <rPr>
            <b/>
            <sz val="9"/>
            <color indexed="81"/>
            <rFont val="Tahoma"/>
            <family val="2"/>
          </rPr>
          <t>SS</t>
        </r>
        <r>
          <rPr>
            <b/>
            <sz val="9"/>
            <color indexed="81"/>
            <rFont val="돋움"/>
            <family val="3"/>
            <charset val="129"/>
          </rPr>
          <t>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8" authorId="0" shapeId="0" xr:uid="{00000000-0006-0000-0200-000001000000}">
      <text>
        <r>
          <rPr>
            <b/>
            <sz val="9"/>
            <color indexed="10"/>
            <rFont val="맑은 고딕"/>
            <family val="3"/>
            <charset val="129"/>
          </rPr>
          <t>품목명은 아래 명칭을 정확히 입력해야 자동 계산됨</t>
        </r>
        <r>
          <rPr>
            <b/>
            <sz val="9"/>
            <color indexed="81"/>
            <rFont val="돋움"/>
            <family val="3"/>
            <charset val="129"/>
          </rPr>
          <t xml:space="preserve">
친환경사과적화제
과실장기저장제
비파괴당도측정기
농업용수처리기
신선도유지기
</t>
        </r>
      </text>
    </comment>
  </commentList>
</comments>
</file>

<file path=xl/sharedStrings.xml><?xml version="1.0" encoding="utf-8"?>
<sst xmlns="http://schemas.openxmlformats.org/spreadsheetml/2006/main" count="283" uniqueCount="94">
  <si>
    <t>시군비</t>
    <phoneticPr fontId="2" type="noConversion"/>
  </si>
  <si>
    <t>자부담</t>
    <phoneticPr fontId="2" type="noConversion"/>
  </si>
  <si>
    <t>시군명</t>
    <phoneticPr fontId="2" type="noConversion"/>
  </si>
  <si>
    <t>계
(100%)</t>
    <phoneticPr fontId="2" type="noConversion"/>
  </si>
  <si>
    <t>자부담
(50%)</t>
    <phoneticPr fontId="2" type="noConversion"/>
  </si>
  <si>
    <t>도비
(15%)</t>
    <phoneticPr fontId="2" type="noConversion"/>
  </si>
  <si>
    <t>도비</t>
    <phoneticPr fontId="2" type="noConversion"/>
  </si>
  <si>
    <t>단위</t>
    <phoneticPr fontId="2" type="noConversion"/>
  </si>
  <si>
    <t>단가
(천원)</t>
    <phoneticPr fontId="2" type="noConversion"/>
  </si>
  <si>
    <t>세부사업명</t>
    <phoneticPr fontId="2" type="noConversion"/>
  </si>
  <si>
    <t>총계</t>
    <phoneticPr fontId="2" type="noConversion"/>
  </si>
  <si>
    <t>사업신청</t>
    <phoneticPr fontId="2" type="noConversion"/>
  </si>
  <si>
    <t>비고</t>
    <phoneticPr fontId="2" type="noConversion"/>
  </si>
  <si>
    <t>사업량</t>
    <phoneticPr fontId="2" type="noConversion"/>
  </si>
  <si>
    <t>시군비
(35%)</t>
    <phoneticPr fontId="2" type="noConversion"/>
  </si>
  <si>
    <t>□ 사업명 : FTA대응 대체과수 명품화 사업</t>
    <phoneticPr fontId="2" type="noConversion"/>
  </si>
  <si>
    <t>총계</t>
    <phoneticPr fontId="2" type="noConversion"/>
  </si>
  <si>
    <t>㎡</t>
    <phoneticPr fontId="2" type="noConversion"/>
  </si>
  <si>
    <t>ha</t>
    <phoneticPr fontId="2" type="noConversion"/>
  </si>
  <si>
    <t>공</t>
    <phoneticPr fontId="2" type="noConversion"/>
  </si>
  <si>
    <t>다겹보온케텐시설
(수평권취식)</t>
    <phoneticPr fontId="2" type="noConversion"/>
  </si>
  <si>
    <t>□ 사업명 : 신규사업명(                                )</t>
    <phoneticPr fontId="2" type="noConversion"/>
  </si>
  <si>
    <t>대</t>
    <phoneticPr fontId="2" type="noConversion"/>
  </si>
  <si>
    <t>□ 사업명 : 화훼생산시설 경쟁력 제고 지원사업</t>
    <phoneticPr fontId="2" type="noConversion"/>
  </si>
  <si>
    <t>예시)</t>
    <phoneticPr fontId="2" type="noConversion"/>
  </si>
  <si>
    <t>농용난방기(전기, 온풍)</t>
    <phoneticPr fontId="2" type="noConversion"/>
  </si>
  <si>
    <t>관정(6인치 우물자재형)</t>
    <phoneticPr fontId="2" type="noConversion"/>
  </si>
  <si>
    <t>백향과</t>
    <phoneticPr fontId="2" type="noConversion"/>
  </si>
  <si>
    <t>지주시설</t>
    <phoneticPr fontId="2" type="noConversion"/>
  </si>
  <si>
    <t>관정</t>
    <phoneticPr fontId="2" type="noConversion"/>
  </si>
  <si>
    <t>시군명</t>
    <phoneticPr fontId="2" type="noConversion"/>
  </si>
  <si>
    <t>세부사업명</t>
    <phoneticPr fontId="2" type="noConversion"/>
  </si>
  <si>
    <t>단가
(천원)</t>
    <phoneticPr fontId="2" type="noConversion"/>
  </si>
  <si>
    <t>사업신청</t>
    <phoneticPr fontId="2" type="noConversion"/>
  </si>
  <si>
    <t>사  업  비(천원)</t>
    <phoneticPr fontId="2" type="noConversion"/>
  </si>
  <si>
    <t>비고</t>
    <phoneticPr fontId="2" type="noConversion"/>
  </si>
  <si>
    <t>사업량</t>
    <phoneticPr fontId="2" type="noConversion"/>
  </si>
  <si>
    <t>단위</t>
    <phoneticPr fontId="2" type="noConversion"/>
  </si>
  <si>
    <t>계
(100%)</t>
    <phoneticPr fontId="2" type="noConversion"/>
  </si>
  <si>
    <t>도비
(15%)</t>
    <phoneticPr fontId="2" type="noConversion"/>
  </si>
  <si>
    <t>시군비
(35%)</t>
    <phoneticPr fontId="2" type="noConversion"/>
  </si>
  <si>
    <t>자부담
(50%)</t>
    <phoneticPr fontId="2" type="noConversion"/>
  </si>
  <si>
    <t>총계</t>
    <phoneticPr fontId="2" type="noConversion"/>
  </si>
  <si>
    <t>※ 신규사업의 경우 붙임2 서식도 작성하여 제출</t>
    <phoneticPr fontId="2" type="noConversion"/>
  </si>
  <si>
    <t>체리</t>
    <phoneticPr fontId="2" type="noConversion"/>
  </si>
  <si>
    <t>비가림시설</t>
    <phoneticPr fontId="2" type="noConversion"/>
  </si>
  <si>
    <t>한라봉</t>
    <phoneticPr fontId="2" type="noConversion"/>
  </si>
  <si>
    <t>신청자</t>
    <phoneticPr fontId="2" type="noConversion"/>
  </si>
  <si>
    <t>주요작목</t>
    <phoneticPr fontId="2" type="noConversion"/>
  </si>
  <si>
    <t>사과</t>
    <phoneticPr fontId="2" type="noConversion"/>
  </si>
  <si>
    <t>□ 사업명 : 농가형 저온저장고 설치사업</t>
    <phoneticPr fontId="2" type="noConversion"/>
  </si>
  <si>
    <t>거주지</t>
    <phoneticPr fontId="2" type="noConversion"/>
  </si>
  <si>
    <t>홍길동</t>
  </si>
  <si>
    <t>ㅇㅇ시 ㅇㅇ면 ㅇㅇ리</t>
    <phoneticPr fontId="7" type="noConversion"/>
  </si>
  <si>
    <t>(단위:천원)</t>
    <phoneticPr fontId="2" type="noConversion"/>
  </si>
  <si>
    <t>사  업  비</t>
    <phoneticPr fontId="2" type="noConversion"/>
  </si>
  <si>
    <t>성명</t>
    <phoneticPr fontId="2" type="noConversion"/>
  </si>
  <si>
    <t>홍길동</t>
    <phoneticPr fontId="2" type="noConversion"/>
  </si>
  <si>
    <t>사업신청</t>
    <phoneticPr fontId="2" type="noConversion"/>
  </si>
  <si>
    <t>도비
(15%)</t>
    <phoneticPr fontId="2" type="noConversion"/>
  </si>
  <si>
    <t>□ 사업명 : 화훼직거래활성화 지원</t>
    <phoneticPr fontId="2" type="noConversion"/>
  </si>
  <si>
    <t>택배비</t>
    <phoneticPr fontId="2" type="noConversion"/>
  </si>
  <si>
    <t>건</t>
    <phoneticPr fontId="2" type="noConversion"/>
  </si>
  <si>
    <t>개</t>
    <phoneticPr fontId="2" type="noConversion"/>
  </si>
  <si>
    <t>2022년도 과수,화훼분야 도비지원사업 수요조사 결과 보고</t>
    <phoneticPr fontId="2" type="noConversion"/>
  </si>
  <si>
    <t>□ 사업명 : 과수생력화장비 지원사업</t>
    <phoneticPr fontId="2" type="noConversion"/>
  </si>
  <si>
    <t>장비명</t>
    <phoneticPr fontId="2" type="noConversion"/>
  </si>
  <si>
    <t>동력제초기</t>
    <phoneticPr fontId="2" type="noConversion"/>
  </si>
  <si>
    <t>주행형동력분무기</t>
    <phoneticPr fontId="2" type="noConversion"/>
  </si>
  <si>
    <t>보행SS기</t>
    <phoneticPr fontId="2" type="noConversion"/>
  </si>
  <si>
    <t>승용SS기</t>
    <phoneticPr fontId="2" type="noConversion"/>
  </si>
  <si>
    <t>농용고소작업차</t>
    <phoneticPr fontId="2" type="noConversion"/>
  </si>
  <si>
    <t>□ 사업명 : 과실생산비절감 및 품질제고 지원사업</t>
    <phoneticPr fontId="2" type="noConversion"/>
  </si>
  <si>
    <t>품목명</t>
    <phoneticPr fontId="2" type="noConversion"/>
  </si>
  <si>
    <t>사업량
(대)</t>
    <phoneticPr fontId="2" type="noConversion"/>
  </si>
  <si>
    <t>친환경사과적화제</t>
    <phoneticPr fontId="2" type="noConversion"/>
  </si>
  <si>
    <t>ha</t>
  </si>
  <si>
    <t>대</t>
  </si>
  <si>
    <t>신선도유지기</t>
    <phoneticPr fontId="2" type="noConversion"/>
  </si>
  <si>
    <t>농업용수처리기</t>
    <phoneticPr fontId="2" type="noConversion"/>
  </si>
  <si>
    <t>비파괴당도측정기</t>
    <phoneticPr fontId="2" type="noConversion"/>
  </si>
  <si>
    <t>과실장기저장제</t>
    <phoneticPr fontId="2" type="noConversion"/>
  </si>
  <si>
    <t>지원단가(천원)</t>
    <phoneticPr fontId="2" type="noConversion"/>
  </si>
  <si>
    <t>보행ss기</t>
    <phoneticPr fontId="2" type="noConversion"/>
  </si>
  <si>
    <t>승용ss기</t>
    <phoneticPr fontId="2" type="noConversion"/>
  </si>
  <si>
    <t>재배면적
(㎡)</t>
    <phoneticPr fontId="2" type="noConversion"/>
  </si>
  <si>
    <t>소계</t>
    <phoneticPr fontId="2" type="noConversion"/>
  </si>
  <si>
    <t>친환경사과적확제</t>
    <phoneticPr fontId="2" type="noConversion"/>
  </si>
  <si>
    <t>택배상자(인쇄용)</t>
    <phoneticPr fontId="2" type="noConversion"/>
  </si>
  <si>
    <t>택배상자(미인쇄용)</t>
    <phoneticPr fontId="2" type="noConversion"/>
  </si>
  <si>
    <t>세부사업</t>
    <phoneticPr fontId="2" type="noConversion"/>
  </si>
  <si>
    <t>기타</t>
    <phoneticPr fontId="2" type="noConversion"/>
  </si>
  <si>
    <t>식</t>
    <phoneticPr fontId="2" type="noConversion"/>
  </si>
  <si>
    <t>예천읍 군청길 33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</si>
</sst>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_-* #,##0.0_-;\-* #,##0.0_-;_-* &quot;-&quot;?_-;_-@_-"/>
  </numFmts>
  <fonts count="1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</font>
    <font>
      <b/>
      <sz val="11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9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>
      <alignment vertical="center"/>
    </xf>
    <xf numFmtId="0" fontId="0" fillId="0" borderId="0" xfId="0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178" fontId="13" fillId="0" borderId="1" xfId="0" applyNumberFormat="1" applyFont="1" applyFill="1" applyBorder="1">
      <alignment vertical="center"/>
    </xf>
    <xf numFmtId="176" fontId="13" fillId="0" borderId="1" xfId="1" applyNumberFormat="1" applyFont="1" applyFill="1" applyBorder="1">
      <alignment vertical="center"/>
    </xf>
    <xf numFmtId="3" fontId="4" fillId="2" borderId="4" xfId="0" applyNumberFormat="1" applyFont="1" applyFill="1" applyBorder="1" applyAlignment="1">
      <alignment horizontal="center" vertical="center"/>
    </xf>
    <xf numFmtId="178" fontId="13" fillId="0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10" xfId="0" applyFont="1" applyFill="1" applyBorder="1" applyAlignment="1">
      <alignment horizontal="center" vertical="center"/>
    </xf>
    <xf numFmtId="178" fontId="13" fillId="0" borderId="11" xfId="0" applyNumberFormat="1" applyFont="1" applyFill="1" applyBorder="1">
      <alignment vertical="center"/>
    </xf>
    <xf numFmtId="0" fontId="13" fillId="0" borderId="12" xfId="0" applyFont="1" applyBorder="1">
      <alignment vertical="center"/>
    </xf>
    <xf numFmtId="0" fontId="0" fillId="2" borderId="13" xfId="0" applyFill="1" applyBorder="1">
      <alignment vertical="center"/>
    </xf>
    <xf numFmtId="0" fontId="0" fillId="0" borderId="13" xfId="0" applyBorder="1">
      <alignment vertical="center"/>
    </xf>
    <xf numFmtId="176" fontId="13" fillId="0" borderId="11" xfId="1" applyNumberFormat="1" applyFont="1" applyFill="1" applyBorder="1">
      <alignment vertical="center"/>
    </xf>
    <xf numFmtId="0" fontId="0" fillId="0" borderId="14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178" fontId="13" fillId="2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justify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178" fontId="13" fillId="4" borderId="1" xfId="0" applyNumberFormat="1" applyFont="1" applyFill="1" applyBorder="1">
      <alignment vertical="center"/>
    </xf>
    <xf numFmtId="178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178" fontId="13" fillId="4" borderId="11" xfId="0" applyNumberFormat="1" applyFont="1" applyFill="1" applyBorder="1" applyAlignment="1">
      <alignment horizontal="center" vertical="center"/>
    </xf>
    <xf numFmtId="178" fontId="13" fillId="4" borderId="1" xfId="0" applyNumberFormat="1" applyFont="1" applyFill="1" applyBorder="1" applyAlignment="1">
      <alignment vertical="center" shrinkToFit="1"/>
    </xf>
    <xf numFmtId="178" fontId="13" fillId="4" borderId="17" xfId="0" applyNumberFormat="1" applyFont="1" applyFill="1" applyBorder="1" applyAlignment="1">
      <alignment vertical="center" shrinkToFit="1"/>
    </xf>
    <xf numFmtId="0" fontId="13" fillId="4" borderId="35" xfId="0" applyFont="1" applyFill="1" applyBorder="1" applyAlignment="1">
      <alignment horizontal="center" vertical="center"/>
    </xf>
    <xf numFmtId="0" fontId="13" fillId="4" borderId="1" xfId="0" applyFont="1" applyFill="1" applyBorder="1">
      <alignment vertical="center"/>
    </xf>
    <xf numFmtId="0" fontId="13" fillId="4" borderId="1" xfId="0" applyFont="1" applyFill="1" applyBorder="1" applyAlignment="1">
      <alignment vertical="center" wrapText="1"/>
    </xf>
    <xf numFmtId="0" fontId="13" fillId="4" borderId="11" xfId="0" applyFont="1" applyFill="1" applyBorder="1">
      <alignment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178" fontId="13" fillId="4" borderId="17" xfId="0" applyNumberFormat="1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4" fillId="4" borderId="2" xfId="0" applyFont="1" applyFill="1" applyBorder="1">
      <alignment vertical="center"/>
    </xf>
    <xf numFmtId="0" fontId="4" fillId="4" borderId="1" xfId="0" applyFont="1" applyFill="1" applyBorder="1" applyAlignment="1">
      <alignment vertical="center" wrapText="1"/>
    </xf>
    <xf numFmtId="178" fontId="13" fillId="0" borderId="17" xfId="0" applyNumberFormat="1" applyFont="1" applyFill="1" applyBorder="1">
      <alignment vertical="center"/>
    </xf>
    <xf numFmtId="41" fontId="13" fillId="4" borderId="1" xfId="1" applyFont="1" applyFill="1" applyBorder="1" applyAlignment="1">
      <alignment horizontal="right" vertical="center"/>
    </xf>
    <xf numFmtId="41" fontId="13" fillId="4" borderId="11" xfId="1" applyFont="1" applyFill="1" applyBorder="1" applyAlignment="1">
      <alignment horizontal="right" vertical="center"/>
    </xf>
    <xf numFmtId="41" fontId="13" fillId="4" borderId="1" xfId="1" applyFont="1" applyFill="1" applyBorder="1" applyAlignment="1">
      <alignment vertical="center" shrinkToFit="1"/>
    </xf>
    <xf numFmtId="41" fontId="13" fillId="4" borderId="1" xfId="1" applyFont="1" applyFill="1" applyBorder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1" fontId="13" fillId="4" borderId="1" xfId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41" fontId="1" fillId="5" borderId="1" xfId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41" fontId="13" fillId="4" borderId="17" xfId="1" applyFont="1" applyFill="1" applyBorder="1">
      <alignment vertical="center"/>
    </xf>
    <xf numFmtId="41" fontId="13" fillId="4" borderId="17" xfId="1" applyFont="1" applyFill="1" applyBorder="1" applyAlignment="1">
      <alignment horizontal="center" vertical="center"/>
    </xf>
    <xf numFmtId="0" fontId="13" fillId="0" borderId="21" xfId="0" applyFont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justify" vertical="center" wrapText="1"/>
    </xf>
    <xf numFmtId="0" fontId="13" fillId="0" borderId="13" xfId="0" applyFont="1" applyBorder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179" fontId="13" fillId="4" borderId="1" xfId="1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0" fontId="13" fillId="4" borderId="22" xfId="0" applyFont="1" applyFill="1" applyBorder="1" applyAlignment="1">
      <alignment horizontal="center" vertical="center"/>
    </xf>
    <xf numFmtId="179" fontId="13" fillId="4" borderId="17" xfId="1" applyNumberFormat="1" applyFont="1" applyFill="1" applyBorder="1">
      <alignment vertical="center"/>
    </xf>
    <xf numFmtId="178" fontId="13" fillId="0" borderId="17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13" fillId="4" borderId="17" xfId="0" applyFont="1" applyFill="1" applyBorder="1">
      <alignment vertical="center"/>
    </xf>
    <xf numFmtId="0" fontId="14" fillId="4" borderId="2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 wrapText="1"/>
    </xf>
    <xf numFmtId="0" fontId="8" fillId="0" borderId="9" xfId="0" applyFont="1" applyBorder="1">
      <alignment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8" fillId="0" borderId="13" xfId="0" applyFont="1" applyBorder="1">
      <alignment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selection activeCell="C8" sqref="C8"/>
    </sheetView>
  </sheetViews>
  <sheetFormatPr defaultRowHeight="13.5" x14ac:dyDescent="0.15"/>
  <cols>
    <col min="1" max="2" width="6.77734375" customWidth="1"/>
    <col min="3" max="3" width="15.44140625" customWidth="1"/>
    <col min="4" max="5" width="7.88671875" customWidth="1"/>
    <col min="6" max="6" width="6.6640625" customWidth="1"/>
    <col min="7" max="7" width="4" customWidth="1"/>
    <col min="8" max="11" width="9.6640625" customWidth="1"/>
    <col min="12" max="12" width="9.21875" customWidth="1"/>
  </cols>
  <sheetData>
    <row r="1" spans="1:12" ht="59.25" customHeight="1" x14ac:dyDescent="0.1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39" customHeight="1" x14ac:dyDescent="0.15">
      <c r="A2" s="1" t="s">
        <v>50</v>
      </c>
      <c r="B2" s="1"/>
      <c r="C2" s="1"/>
      <c r="D2" s="1"/>
      <c r="E2" s="1"/>
    </row>
    <row r="3" spans="1:12" ht="23.25" customHeight="1" thickBot="1" x14ac:dyDescent="0.2">
      <c r="A3" s="1"/>
      <c r="B3" s="1"/>
      <c r="C3" s="1"/>
      <c r="D3" s="1"/>
      <c r="E3" s="1"/>
      <c r="L3" t="s">
        <v>54</v>
      </c>
    </row>
    <row r="4" spans="1:12" ht="18.75" customHeight="1" x14ac:dyDescent="0.15">
      <c r="A4" s="95" t="s">
        <v>2</v>
      </c>
      <c r="B4" s="97" t="s">
        <v>47</v>
      </c>
      <c r="C4" s="98"/>
      <c r="D4" s="99" t="s">
        <v>48</v>
      </c>
      <c r="E4" s="106" t="s">
        <v>85</v>
      </c>
      <c r="F4" s="101" t="s">
        <v>58</v>
      </c>
      <c r="G4" s="102"/>
      <c r="H4" s="103" t="s">
        <v>55</v>
      </c>
      <c r="I4" s="103"/>
      <c r="J4" s="103"/>
      <c r="K4" s="103"/>
      <c r="L4" s="104" t="s">
        <v>12</v>
      </c>
    </row>
    <row r="5" spans="1:12" ht="33.75" customHeight="1" x14ac:dyDescent="0.15">
      <c r="A5" s="96"/>
      <c r="B5" s="67" t="s">
        <v>56</v>
      </c>
      <c r="C5" s="67" t="s">
        <v>51</v>
      </c>
      <c r="D5" s="100"/>
      <c r="E5" s="100"/>
      <c r="F5" s="20" t="s">
        <v>13</v>
      </c>
      <c r="G5" s="21" t="s">
        <v>7</v>
      </c>
      <c r="H5" s="22" t="s">
        <v>3</v>
      </c>
      <c r="I5" s="22" t="s">
        <v>59</v>
      </c>
      <c r="J5" s="22" t="s">
        <v>14</v>
      </c>
      <c r="K5" s="22" t="s">
        <v>4</v>
      </c>
      <c r="L5" s="105"/>
    </row>
    <row r="6" spans="1:12" ht="30.75" customHeight="1" x14ac:dyDescent="0.15">
      <c r="A6" s="23" t="s">
        <v>10</v>
      </c>
      <c r="B6" s="34"/>
      <c r="C6" s="2"/>
      <c r="D6" s="2"/>
      <c r="E6" s="70"/>
      <c r="F6" s="87">
        <f>SUM(F7:F10)</f>
        <v>0</v>
      </c>
      <c r="G6" s="36" t="s">
        <v>17</v>
      </c>
      <c r="H6" s="4">
        <f>SUM(I6:K6)</f>
        <v>0</v>
      </c>
      <c r="I6" s="4">
        <f>SUM(I7:I10)</f>
        <v>0</v>
      </c>
      <c r="J6" s="4">
        <f>SUM(J7:J10)</f>
        <v>0</v>
      </c>
      <c r="K6" s="4">
        <f>SUM(K7:K10)</f>
        <v>0</v>
      </c>
      <c r="L6" s="24"/>
    </row>
    <row r="7" spans="1:12" ht="30.75" customHeight="1" x14ac:dyDescent="0.15">
      <c r="A7" s="25" t="s">
        <v>24</v>
      </c>
      <c r="B7" s="39" t="s">
        <v>52</v>
      </c>
      <c r="C7" s="40" t="s">
        <v>93</v>
      </c>
      <c r="D7" s="41" t="s">
        <v>49</v>
      </c>
      <c r="E7" s="55"/>
      <c r="F7" s="86"/>
      <c r="G7" s="13" t="s">
        <v>17</v>
      </c>
      <c r="H7" s="10">
        <f>SUM(I7:K7)</f>
        <v>0</v>
      </c>
      <c r="I7" s="10">
        <f>2000*F7*0.15</f>
        <v>0</v>
      </c>
      <c r="J7" s="10">
        <f>2000*F7*0.35</f>
        <v>0</v>
      </c>
      <c r="K7" s="10">
        <f>2000*F7*0.5</f>
        <v>0</v>
      </c>
      <c r="L7" s="26"/>
    </row>
    <row r="8" spans="1:12" ht="30.75" customHeight="1" x14ac:dyDescent="0.15">
      <c r="A8" s="25"/>
      <c r="B8" s="42"/>
      <c r="C8" s="41"/>
      <c r="D8" s="41"/>
      <c r="E8" s="55"/>
      <c r="F8" s="86"/>
      <c r="G8" s="13" t="s">
        <v>17</v>
      </c>
      <c r="H8" s="10">
        <f>SUM(I8:K8)</f>
        <v>0</v>
      </c>
      <c r="I8" s="10">
        <f>2000*F8*0.15</f>
        <v>0</v>
      </c>
      <c r="J8" s="10">
        <f>2000*F8*0.35</f>
        <v>0</v>
      </c>
      <c r="K8" s="10">
        <f>2000*F8*0.5</f>
        <v>0</v>
      </c>
      <c r="L8" s="26"/>
    </row>
    <row r="9" spans="1:12" ht="30.75" customHeight="1" x14ac:dyDescent="0.15">
      <c r="A9" s="25"/>
      <c r="B9" s="42"/>
      <c r="C9" s="41"/>
      <c r="D9" s="41"/>
      <c r="E9" s="55"/>
      <c r="F9" s="86"/>
      <c r="G9" s="13" t="s">
        <v>17</v>
      </c>
      <c r="H9" s="10">
        <f>SUM(I9:K9)</f>
        <v>0</v>
      </c>
      <c r="I9" s="10">
        <f>2000*F9*0.15</f>
        <v>0</v>
      </c>
      <c r="J9" s="10">
        <f>2000*F9*0.35</f>
        <v>0</v>
      </c>
      <c r="K9" s="10">
        <f>2000*F9*0.5</f>
        <v>0</v>
      </c>
      <c r="L9" s="26"/>
    </row>
    <row r="10" spans="1:12" ht="30.75" customHeight="1" thickBot="1" x14ac:dyDescent="0.2">
      <c r="A10" s="76"/>
      <c r="B10" s="77"/>
      <c r="C10" s="78"/>
      <c r="D10" s="78"/>
      <c r="E10" s="88"/>
      <c r="F10" s="89"/>
      <c r="G10" s="90" t="s">
        <v>17</v>
      </c>
      <c r="H10" s="61">
        <f>SUM(I10:K10)</f>
        <v>0</v>
      </c>
      <c r="I10" s="61">
        <f>2000*F10*0.15</f>
        <v>0</v>
      </c>
      <c r="J10" s="61">
        <f>2000*F10*0.35</f>
        <v>0</v>
      </c>
      <c r="K10" s="61">
        <f>2000*F10*0.5</f>
        <v>0</v>
      </c>
      <c r="L10" s="81"/>
    </row>
  </sheetData>
  <mergeCells count="8">
    <mergeCell ref="A1:L1"/>
    <mergeCell ref="A4:A5"/>
    <mergeCell ref="B4:C4"/>
    <mergeCell ref="D4:D5"/>
    <mergeCell ref="F4:G4"/>
    <mergeCell ref="H4:K4"/>
    <mergeCell ref="L4:L5"/>
    <mergeCell ref="E4:E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topLeftCell="A13" workbookViewId="0">
      <selection activeCell="C24" sqref="C24"/>
    </sheetView>
  </sheetViews>
  <sheetFormatPr defaultRowHeight="13.5" x14ac:dyDescent="0.15"/>
  <cols>
    <col min="1" max="2" width="6.77734375" customWidth="1"/>
    <col min="3" max="3" width="15.44140625" customWidth="1"/>
    <col min="4" max="5" width="7.88671875" customWidth="1"/>
    <col min="6" max="6" width="14.6640625" bestFit="1" customWidth="1"/>
    <col min="7" max="7" width="6.6640625" customWidth="1"/>
    <col min="8" max="11" width="9.6640625" customWidth="1"/>
    <col min="12" max="12" width="9.21875" customWidth="1"/>
    <col min="15" max="15" width="15.33203125" bestFit="1" customWidth="1"/>
    <col min="16" max="16" width="13.109375" bestFit="1" customWidth="1"/>
  </cols>
  <sheetData>
    <row r="1" spans="1:16" ht="59.25" customHeight="1" x14ac:dyDescent="0.1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6" ht="39" customHeight="1" x14ac:dyDescent="0.15">
      <c r="A2" s="1" t="s">
        <v>65</v>
      </c>
      <c r="B2" s="1"/>
      <c r="C2" s="1"/>
      <c r="D2" s="1"/>
      <c r="E2" s="1"/>
    </row>
    <row r="3" spans="1:16" ht="23.25" customHeight="1" thickBot="1" x14ac:dyDescent="0.2">
      <c r="A3" s="1"/>
      <c r="B3" s="1"/>
      <c r="C3" s="1"/>
      <c r="D3" s="1"/>
      <c r="E3" s="1"/>
      <c r="L3" t="s">
        <v>54</v>
      </c>
    </row>
    <row r="4" spans="1:16" ht="18.75" customHeight="1" x14ac:dyDescent="0.15">
      <c r="A4" s="95" t="s">
        <v>2</v>
      </c>
      <c r="B4" s="103" t="s">
        <v>47</v>
      </c>
      <c r="C4" s="103"/>
      <c r="D4" s="103" t="s">
        <v>48</v>
      </c>
      <c r="E4" s="107" t="s">
        <v>85</v>
      </c>
      <c r="F4" s="107" t="s">
        <v>11</v>
      </c>
      <c r="G4" s="107"/>
      <c r="H4" s="103" t="s">
        <v>55</v>
      </c>
      <c r="I4" s="103"/>
      <c r="J4" s="103"/>
      <c r="K4" s="103"/>
      <c r="L4" s="109" t="s">
        <v>12</v>
      </c>
      <c r="O4" s="73" t="s">
        <v>66</v>
      </c>
      <c r="P4" s="73" t="s">
        <v>82</v>
      </c>
    </row>
    <row r="5" spans="1:16" ht="33.75" customHeight="1" x14ac:dyDescent="0.15">
      <c r="A5" s="96"/>
      <c r="B5" s="21" t="s">
        <v>56</v>
      </c>
      <c r="C5" s="21" t="s">
        <v>51</v>
      </c>
      <c r="D5" s="108"/>
      <c r="E5" s="108"/>
      <c r="F5" s="20" t="s">
        <v>66</v>
      </c>
      <c r="G5" s="71" t="s">
        <v>74</v>
      </c>
      <c r="H5" s="22" t="s">
        <v>3</v>
      </c>
      <c r="I5" s="22" t="s">
        <v>6</v>
      </c>
      <c r="J5" s="22" t="s">
        <v>0</v>
      </c>
      <c r="K5" s="22" t="s">
        <v>1</v>
      </c>
      <c r="L5" s="110"/>
      <c r="O5" s="74" t="s">
        <v>67</v>
      </c>
      <c r="P5" s="75">
        <v>9000</v>
      </c>
    </row>
    <row r="6" spans="1:16" ht="30.75" customHeight="1" x14ac:dyDescent="0.15">
      <c r="A6" s="23" t="s">
        <v>10</v>
      </c>
      <c r="B6" s="2"/>
      <c r="C6" s="2"/>
      <c r="D6" s="2"/>
      <c r="E6" s="2"/>
      <c r="F6" s="3"/>
      <c r="G6" s="3">
        <f>SUM(G7,G11,G15,G19,G23)</f>
        <v>0</v>
      </c>
      <c r="H6" s="3">
        <f>SUM(H7,H11,H15,H19,H23)</f>
        <v>0</v>
      </c>
      <c r="I6" s="3">
        <f>SUM(I7,I11,I15,I19,I23)</f>
        <v>0</v>
      </c>
      <c r="J6" s="3">
        <f>SUM(J7,J11,J15,J19,J23)</f>
        <v>0</v>
      </c>
      <c r="K6" s="3">
        <f>SUM(K7,K11,K15,K19,K23)</f>
        <v>0</v>
      </c>
      <c r="L6" s="30"/>
      <c r="O6" s="73" t="s">
        <v>71</v>
      </c>
      <c r="P6" s="75">
        <v>9000</v>
      </c>
    </row>
    <row r="7" spans="1:16" ht="30.75" customHeight="1" x14ac:dyDescent="0.15">
      <c r="A7" s="23" t="s">
        <v>86</v>
      </c>
      <c r="B7" s="2"/>
      <c r="C7" s="2"/>
      <c r="D7" s="2"/>
      <c r="E7" s="2"/>
      <c r="F7" s="85" t="s">
        <v>67</v>
      </c>
      <c r="G7" s="3">
        <f>SUM(G8:G10)</f>
        <v>0</v>
      </c>
      <c r="H7" s="3">
        <f>SUM(H8:H10)</f>
        <v>0</v>
      </c>
      <c r="I7" s="3">
        <f>SUM(I8:I10)</f>
        <v>0</v>
      </c>
      <c r="J7" s="3">
        <f>SUM(J8:J10)</f>
        <v>0</v>
      </c>
      <c r="K7" s="3">
        <f>SUM(K8:K10)</f>
        <v>0</v>
      </c>
      <c r="L7" s="30"/>
      <c r="O7" s="73" t="s">
        <v>68</v>
      </c>
      <c r="P7" s="75">
        <v>6000</v>
      </c>
    </row>
    <row r="8" spans="1:16" ht="30.75" customHeight="1" x14ac:dyDescent="0.15">
      <c r="A8" s="25" t="s">
        <v>24</v>
      </c>
      <c r="B8" s="41" t="s">
        <v>52</v>
      </c>
      <c r="C8" s="40" t="s">
        <v>93</v>
      </c>
      <c r="D8" s="41" t="s">
        <v>49</v>
      </c>
      <c r="E8" s="41"/>
      <c r="F8" s="72" t="s">
        <v>67</v>
      </c>
      <c r="G8" s="65"/>
      <c r="H8" s="10">
        <f>SUM(I8:K8)</f>
        <v>0</v>
      </c>
      <c r="I8" s="10">
        <f>IF(F8="동력제초기",G8*9000*0.15,IF(F8="농용고소작업차",G8*9000*0.15,IF(F8="주행형동력분무기",G8*6000*0.15,IF(F8="보행SS기",G8*6000*0.15,IF(F8="승용SS기",G8*20000*0.075,0)))))</f>
        <v>0</v>
      </c>
      <c r="J8" s="10">
        <f>IF(F8="동력제초기",G8*9000*0.35,IF(F8="농용고소작업차",G8*9000*0.35,IF(F8="주행형동력분무기",G8*6000*0.35,IF(F8="보행SS기",G8*6000*0.35,IF(F8="승용SS기",G8*20000*0.175,0)))))</f>
        <v>0</v>
      </c>
      <c r="K8" s="10">
        <f>IF(F8="동력제초기",G8*9000*0.5,IF(F8="농용고소작업차",G8*9000*0.5,IF(F8="주행형동력분무기",G8*6000*0.5,IF(F8="보행SS기",G8*6000*0.5,IF(F8="승용SS기",G8*20000*0.75,0)))))</f>
        <v>0</v>
      </c>
      <c r="L8" s="84"/>
      <c r="O8" s="73" t="s">
        <v>83</v>
      </c>
      <c r="P8" s="75">
        <v>6000</v>
      </c>
    </row>
    <row r="9" spans="1:16" ht="30.75" customHeight="1" x14ac:dyDescent="0.15">
      <c r="A9" s="25"/>
      <c r="B9" s="41"/>
      <c r="C9" s="41"/>
      <c r="D9" s="41"/>
      <c r="E9" s="41"/>
      <c r="F9" s="72"/>
      <c r="G9" s="65"/>
      <c r="H9" s="10">
        <f>SUM(I9:K9)</f>
        <v>0</v>
      </c>
      <c r="I9" s="10">
        <f>IF(F9="동력제초기",G9*9000*0.15,IF(F9="농용고소작업차",G9*9000*0.15,IF(F9="주행형동력분무기",G9*6000*0.15,IF(F9="보행SS기",G9*6000*0.15,IF(F9="승용SS기",G9*20000*0.075,0)))))</f>
        <v>0</v>
      </c>
      <c r="J9" s="10">
        <f>IF(F9="동력제초기",G9*9000*0.35,IF(F9="농용고소작업차",G9*9000*0.35,IF(F9="주행형동력분무기",G9*6000*0.35,IF(F9="보행SS기",G9*6000*0.35,IF(F9="승용SS기",G9*20000*0.175,0)))))</f>
        <v>0</v>
      </c>
      <c r="K9" s="10">
        <f>IF(F9="동력제초기",G9*9000*0.5,IF(F9="농용고소작업차",G9*9000*0.5,IF(F9="주행형동력분무기",G9*6000*0.5,IF(F9="보행SS기",G9*6000*0.5,IF(F9="승용SS기",G9*20000*0.75,0)))))</f>
        <v>0</v>
      </c>
      <c r="L9" s="84"/>
      <c r="O9" s="73" t="s">
        <v>84</v>
      </c>
      <c r="P9" s="75">
        <v>20000</v>
      </c>
    </row>
    <row r="10" spans="1:16" ht="30.75" customHeight="1" x14ac:dyDescent="0.15">
      <c r="A10" s="25"/>
      <c r="B10" s="41"/>
      <c r="C10" s="41"/>
      <c r="D10" s="41"/>
      <c r="E10" s="41"/>
      <c r="F10" s="72"/>
      <c r="G10" s="65"/>
      <c r="H10" s="10">
        <f>SUM(I10:K10)</f>
        <v>0</v>
      </c>
      <c r="I10" s="10">
        <f>IF(F10="동력제초기",G10*9000*0.15,IF(F10="농용고소작업차",G10*9000*0.15,IF(F10="주행형동력분무기",G10*6000*0.15,IF(F10="보행SS기",G10*6000*0.15,IF(F10="승용SS기",G10*20000*0.075,0)))))</f>
        <v>0</v>
      </c>
      <c r="J10" s="10">
        <f>IF(F10="동력제초기",G10*9000*0.35,IF(F10="농용고소작업차",G10*9000*0.35,IF(F10="주행형동력분무기",G10*6000*0.35,IF(F10="보행SS기",G10*6000*0.35,IF(F10="승용SS기",G10*20000*0.175,0)))))</f>
        <v>0</v>
      </c>
      <c r="K10" s="10">
        <f>IF(F10="동력제초기",G10*9000*0.5,IF(F10="농용고소작업차",G10*9000*0.5,IF(F10="주행형동력분무기",G10*6000*0.5,IF(F10="보행SS기",G10*6000*0.5,IF(F10="승용SS기",G10*20000*0.75,0)))))</f>
        <v>0</v>
      </c>
      <c r="L10" s="84"/>
    </row>
    <row r="11" spans="1:16" ht="30.75" customHeight="1" x14ac:dyDescent="0.15">
      <c r="A11" s="23" t="s">
        <v>86</v>
      </c>
      <c r="B11" s="2"/>
      <c r="C11" s="2"/>
      <c r="D11" s="2"/>
      <c r="E11" s="2"/>
      <c r="F11" s="85" t="s">
        <v>71</v>
      </c>
      <c r="G11" s="3">
        <f>SUM(G12:G14)</f>
        <v>0</v>
      </c>
      <c r="H11" s="3">
        <f>SUM(H12:H14)</f>
        <v>0</v>
      </c>
      <c r="I11" s="3">
        <f>SUM(I12:I14)</f>
        <v>0</v>
      </c>
      <c r="J11" s="3">
        <f>SUM(J12:J14)</f>
        <v>0</v>
      </c>
      <c r="K11" s="3">
        <f>SUM(K12:K14)</f>
        <v>0</v>
      </c>
      <c r="L11" s="30"/>
    </row>
    <row r="12" spans="1:16" ht="30.75" customHeight="1" x14ac:dyDescent="0.15">
      <c r="A12" s="25" t="s">
        <v>24</v>
      </c>
      <c r="B12" s="41" t="s">
        <v>52</v>
      </c>
      <c r="C12" s="40" t="s">
        <v>93</v>
      </c>
      <c r="D12" s="41" t="s">
        <v>49</v>
      </c>
      <c r="E12" s="41"/>
      <c r="F12" s="72" t="s">
        <v>71</v>
      </c>
      <c r="G12" s="65"/>
      <c r="H12" s="10">
        <f>SUM(I12:K12)</f>
        <v>0</v>
      </c>
      <c r="I12" s="10">
        <f>IF(F12="동력제초기",G12*9000*0.15,IF(F12="농용고소작업차",G12*9000*0.15,IF(F12="주행형동력분무기",G12*6000*0.15,IF(F12="보행SS기",G12*6000*0.15,IF(F12="승용SS기",G12*20000*0.075,0)))))</f>
        <v>0</v>
      </c>
      <c r="J12" s="10">
        <f>IF(F12="동력제초기",G12*9000*0.35,IF(F12="농용고소작업차",G12*9000*0.35,IF(F12="주행형동력분무기",G12*6000*0.35,IF(F12="보행SS기",G12*6000*0.35,IF(F12="승용SS기",G12*20000*0.175,0)))))</f>
        <v>0</v>
      </c>
      <c r="K12" s="10">
        <f>IF(F12="동력제초기",G12*9000*0.5,IF(F12="농용고소작업차",G12*9000*0.5,IF(F12="주행형동력분무기",G12*6000*0.5,IF(F12="보행SS기",G12*6000*0.5,IF(F12="승용SS기",G12*20000*0.75,0)))))</f>
        <v>0</v>
      </c>
      <c r="L12" s="84"/>
    </row>
    <row r="13" spans="1:16" ht="30.75" customHeight="1" x14ac:dyDescent="0.15">
      <c r="A13" s="25"/>
      <c r="B13" s="41"/>
      <c r="C13" s="41"/>
      <c r="D13" s="41"/>
      <c r="E13" s="41"/>
      <c r="F13" s="72"/>
      <c r="G13" s="65"/>
      <c r="H13" s="10">
        <f>SUM(I13:K13)</f>
        <v>0</v>
      </c>
      <c r="I13" s="10">
        <f>IF(F13="동력제초기",G13*9000*0.15,IF(F13="농용고소작업차",G13*9000*0.15,IF(F13="주행형동력분무기",G13*6000*0.15,IF(F13="보행SS기",G13*6000*0.15,IF(F13="승용SS기",G13*20000*0.075,0)))))</f>
        <v>0</v>
      </c>
      <c r="J13" s="10">
        <f>IF(F13="동력제초기",G13*9000*0.35,IF(F13="농용고소작업차",G13*9000*0.35,IF(F13="주행형동력분무기",G13*6000*0.35,IF(F13="보행SS기",G13*6000*0.35,IF(F13="승용SS기",G13*20000*0.175,0)))))</f>
        <v>0</v>
      </c>
      <c r="K13" s="10">
        <f>IF(F13="동력제초기",G13*9000*0.5,IF(F13="농용고소작업차",G13*9000*0.5,IF(F13="주행형동력분무기",G13*6000*0.5,IF(F13="보행SS기",G13*6000*0.5,IF(F13="승용SS기",G13*20000*0.75,0)))))</f>
        <v>0</v>
      </c>
      <c r="L13" s="84"/>
    </row>
    <row r="14" spans="1:16" ht="30.75" customHeight="1" x14ac:dyDescent="0.15">
      <c r="A14" s="25"/>
      <c r="B14" s="41"/>
      <c r="C14" s="41"/>
      <c r="D14" s="41"/>
      <c r="E14" s="41"/>
      <c r="F14" s="72"/>
      <c r="G14" s="65"/>
      <c r="H14" s="10">
        <f>SUM(I14:K14)</f>
        <v>0</v>
      </c>
      <c r="I14" s="10">
        <f>IF(F14="동력제초기",G14*9000*0.15,IF(F14="농용고소작업차",G14*9000*0.15,IF(F14="주행형동력분무기",G14*6000*0.15,IF(F14="보행SS기",G14*6000*0.15,IF(F14="승용SS기",G14*20000*0.075,0)))))</f>
        <v>0</v>
      </c>
      <c r="J14" s="10">
        <f>IF(F14="동력제초기",G14*9000*0.35,IF(F14="농용고소작업차",G14*9000*0.35,IF(F14="주행형동력분무기",G14*6000*0.35,IF(F14="보행SS기",G14*6000*0.35,IF(F14="승용SS기",G14*20000*0.175,0)))))</f>
        <v>0</v>
      </c>
      <c r="K14" s="10">
        <f>IF(F14="동력제초기",G14*9000*0.5,IF(F14="농용고소작업차",G14*9000*0.5,IF(F14="주행형동력분무기",G14*6000*0.5,IF(F14="보행SS기",G14*6000*0.5,IF(F14="승용SS기",G14*20000*0.75,0)))))</f>
        <v>0</v>
      </c>
      <c r="L14" s="84"/>
    </row>
    <row r="15" spans="1:16" ht="30.75" customHeight="1" x14ac:dyDescent="0.15">
      <c r="A15" s="23" t="s">
        <v>86</v>
      </c>
      <c r="B15" s="2"/>
      <c r="C15" s="2"/>
      <c r="D15" s="2"/>
      <c r="E15" s="2"/>
      <c r="F15" s="85" t="s">
        <v>68</v>
      </c>
      <c r="G15" s="3">
        <f>SUM(G16:G18)</f>
        <v>0</v>
      </c>
      <c r="H15" s="3">
        <f>SUM(H16:H18)</f>
        <v>0</v>
      </c>
      <c r="I15" s="3">
        <f>SUM(I16:I18)</f>
        <v>0</v>
      </c>
      <c r="J15" s="3">
        <f>SUM(J16:J18)</f>
        <v>0</v>
      </c>
      <c r="K15" s="3">
        <f>SUM(K16:K18)</f>
        <v>0</v>
      </c>
      <c r="L15" s="30"/>
    </row>
    <row r="16" spans="1:16" ht="30.75" customHeight="1" x14ac:dyDescent="0.15">
      <c r="A16" s="25" t="s">
        <v>24</v>
      </c>
      <c r="B16" s="41" t="s">
        <v>52</v>
      </c>
      <c r="C16" s="40" t="s">
        <v>93</v>
      </c>
      <c r="D16" s="41" t="s">
        <v>49</v>
      </c>
      <c r="E16" s="41"/>
      <c r="F16" s="72" t="s">
        <v>68</v>
      </c>
      <c r="G16" s="65"/>
      <c r="H16" s="10">
        <f>SUM(I16:K16)</f>
        <v>0</v>
      </c>
      <c r="I16" s="10">
        <f>IF(F16="동력제초기",G16*9000*0.15,IF(F16="농용고소작업차",G16*9000*0.15,IF(F16="주행형동력분무기",G16*6000*0.15,IF(F16="보행SS기",G16*6000*0.15,IF(F16="승용SS기",G16*20000*0.075,0)))))</f>
        <v>0</v>
      </c>
      <c r="J16" s="10">
        <f>IF(F16="동력제초기",G16*9000*0.35,IF(F16="농용고소작업차",G16*9000*0.35,IF(F16="주행형동력분무기",G16*6000*0.35,IF(F16="보행SS기",G16*6000*0.35,IF(F16="승용SS기",G16*20000*0.175,0)))))</f>
        <v>0</v>
      </c>
      <c r="K16" s="10">
        <f>IF(F16="동력제초기",G16*9000*0.5,IF(F16="농용고소작업차",G16*9000*0.5,IF(F16="주행형동력분무기",G16*6000*0.5,IF(F16="보행SS기",G16*6000*0.5,IF(F16="승용SS기",G16*20000*0.75,0)))))</f>
        <v>0</v>
      </c>
      <c r="L16" s="84"/>
    </row>
    <row r="17" spans="1:12" ht="30.75" customHeight="1" x14ac:dyDescent="0.15">
      <c r="A17" s="25"/>
      <c r="B17" s="41"/>
      <c r="C17" s="41"/>
      <c r="D17" s="41"/>
      <c r="E17" s="41"/>
      <c r="F17" s="72"/>
      <c r="G17" s="65"/>
      <c r="H17" s="10">
        <f>SUM(I17:K17)</f>
        <v>0</v>
      </c>
      <c r="I17" s="10">
        <f>IF(F17="동력제초기",G17*9000*0.15,IF(F17="농용고소작업차",G17*9000*0.15,IF(F17="주행형동력분무기",G17*6000*0.15,IF(F17="보행SS기",G17*6000*0.15,IF(F17="승용SS기",G17*20000*0.075,0)))))</f>
        <v>0</v>
      </c>
      <c r="J17" s="10">
        <f>IF(F17="동력제초기",G17*9000*0.35,IF(F17="농용고소작업차",G17*9000*0.35,IF(F17="주행형동력분무기",G17*6000*0.35,IF(F17="보행SS기",G17*6000*0.35,IF(F17="승용SS기",G17*20000*0.175,0)))))</f>
        <v>0</v>
      </c>
      <c r="K17" s="10">
        <f>IF(F17="동력제초기",G17*9000*0.5,IF(F17="농용고소작업차",G17*9000*0.5,IF(F17="주행형동력분무기",G17*6000*0.5,IF(F17="보행SS기",G17*6000*0.5,IF(F17="승용SS기",G17*20000*0.75,0)))))</f>
        <v>0</v>
      </c>
      <c r="L17" s="84"/>
    </row>
    <row r="18" spans="1:12" ht="30.75" customHeight="1" x14ac:dyDescent="0.15">
      <c r="A18" s="25"/>
      <c r="B18" s="41"/>
      <c r="C18" s="41"/>
      <c r="D18" s="41"/>
      <c r="E18" s="41"/>
      <c r="F18" s="72"/>
      <c r="G18" s="65"/>
      <c r="H18" s="10">
        <f>SUM(I18:K18)</f>
        <v>0</v>
      </c>
      <c r="I18" s="10">
        <f>IF(F18="동력제초기",G18*9000*0.15,IF(F18="농용고소작업차",G18*9000*0.15,IF(F18="주행형동력분무기",G18*6000*0.15,IF(F18="보행SS기",G18*6000*0.15,IF(F18="승용SS기",G18*20000*0.075,0)))))</f>
        <v>0</v>
      </c>
      <c r="J18" s="10">
        <f>IF(F18="동력제초기",G18*9000*0.35,IF(F18="농용고소작업차",G18*9000*0.35,IF(F18="주행형동력분무기",G18*6000*0.35,IF(F18="보행SS기",G18*6000*0.35,IF(F18="승용SS기",G18*20000*0.175,0)))))</f>
        <v>0</v>
      </c>
      <c r="K18" s="10">
        <f>IF(F18="동력제초기",G18*9000*0.5,IF(F18="농용고소작업차",G18*9000*0.5,IF(F18="주행형동력분무기",G18*6000*0.5,IF(F18="보행SS기",G18*6000*0.5,IF(F18="승용SS기",G18*20000*0.75,0)))))</f>
        <v>0</v>
      </c>
      <c r="L18" s="84"/>
    </row>
    <row r="19" spans="1:12" ht="30.75" customHeight="1" x14ac:dyDescent="0.15">
      <c r="A19" s="23" t="s">
        <v>86</v>
      </c>
      <c r="B19" s="2"/>
      <c r="C19" s="2"/>
      <c r="D19" s="2"/>
      <c r="E19" s="2"/>
      <c r="F19" s="85" t="s">
        <v>69</v>
      </c>
      <c r="G19" s="3">
        <f>SUM(G20:G22)</f>
        <v>0</v>
      </c>
      <c r="H19" s="3">
        <f>SUM(H20:H22)</f>
        <v>0</v>
      </c>
      <c r="I19" s="3">
        <f>SUM(I20:I22)</f>
        <v>0</v>
      </c>
      <c r="J19" s="3">
        <f>SUM(J20:J22)</f>
        <v>0</v>
      </c>
      <c r="K19" s="3">
        <f>SUM(K20:K22)</f>
        <v>0</v>
      </c>
      <c r="L19" s="30"/>
    </row>
    <row r="20" spans="1:12" ht="30.75" customHeight="1" x14ac:dyDescent="0.15">
      <c r="A20" s="25" t="s">
        <v>24</v>
      </c>
      <c r="B20" s="41" t="s">
        <v>52</v>
      </c>
      <c r="C20" s="40" t="s">
        <v>93</v>
      </c>
      <c r="D20" s="41" t="s">
        <v>49</v>
      </c>
      <c r="E20" s="41"/>
      <c r="F20" s="72" t="s">
        <v>69</v>
      </c>
      <c r="G20" s="65"/>
      <c r="H20" s="10">
        <f>SUM(I20:K20)</f>
        <v>0</v>
      </c>
      <c r="I20" s="10">
        <f>IF(F20="동력제초기",G20*9000*0.15,IF(F20="농용고소작업차",G20*9000*0.15,IF(F20="주행형동력분무기",G20*6000*0.15,IF(F20="보행SS기",G20*6000*0.15,IF(F20="승용SS기",G20*20000*0.075,0)))))</f>
        <v>0</v>
      </c>
      <c r="J20" s="10">
        <f>IF(F20="동력제초기",G20*9000*0.35,IF(F20="농용고소작업차",G20*9000*0.35,IF(F20="주행형동력분무기",G20*6000*0.35,IF(F20="보행SS기",G20*6000*0.35,IF(F20="승용SS기",G20*20000*0.175,0)))))</f>
        <v>0</v>
      </c>
      <c r="K20" s="10">
        <f>IF(F20="동력제초기",G20*9000*0.5,IF(F20="농용고소작업차",G20*9000*0.5,IF(F20="주행형동력분무기",G20*6000*0.5,IF(F20="보행SS기",G20*6000*0.5,IF(F20="승용SS기",G20*20000*0.75,0)))))</f>
        <v>0</v>
      </c>
      <c r="L20" s="84"/>
    </row>
    <row r="21" spans="1:12" ht="30.75" customHeight="1" x14ac:dyDescent="0.15">
      <c r="A21" s="25"/>
      <c r="B21" s="41"/>
      <c r="C21" s="41"/>
      <c r="D21" s="41"/>
      <c r="E21" s="41"/>
      <c r="F21" s="72"/>
      <c r="G21" s="65"/>
      <c r="H21" s="10">
        <f>SUM(I21:K21)</f>
        <v>0</v>
      </c>
      <c r="I21" s="10">
        <f>IF(F21="동력제초기",G21*9000*0.15,IF(F21="농용고소작업차",G21*9000*0.15,IF(F21="주행형동력분무기",G21*6000*0.15,IF(F21="보행SS기",G21*6000*0.15,IF(F21="승용SS기",G21*20000*0.075,0)))))</f>
        <v>0</v>
      </c>
      <c r="J21" s="10">
        <f>IF(F21="동력제초기",G21*9000*0.35,IF(F21="농용고소작업차",G21*9000*0.35,IF(F21="주행형동력분무기",G21*6000*0.35,IF(F21="보행SS기",G21*6000*0.35,IF(F21="승용SS기",G21*20000*0.175,0)))))</f>
        <v>0</v>
      </c>
      <c r="K21" s="10">
        <f>IF(F21="동력제초기",G21*9000*0.5,IF(F21="농용고소작업차",G21*9000*0.5,IF(F21="주행형동력분무기",G21*6000*0.5,IF(F21="보행SS기",G21*6000*0.5,IF(F21="승용SS기",G21*20000*0.75,0)))))</f>
        <v>0</v>
      </c>
      <c r="L21" s="84"/>
    </row>
    <row r="22" spans="1:12" ht="30.75" customHeight="1" x14ac:dyDescent="0.15">
      <c r="A22" s="25"/>
      <c r="B22" s="41"/>
      <c r="C22" s="41"/>
      <c r="D22" s="41"/>
      <c r="E22" s="41"/>
      <c r="F22" s="72"/>
      <c r="G22" s="65"/>
      <c r="H22" s="10">
        <f>SUM(I22:K22)</f>
        <v>0</v>
      </c>
      <c r="I22" s="10">
        <f>IF(F22="동력제초기",G22*9000*0.15,IF(F22="농용고소작업차",G22*9000*0.15,IF(F22="주행형동력분무기",G22*6000*0.15,IF(F22="보행SS기",G22*6000*0.15,IF(F22="승용SS기",G22*20000*0.075,0)))))</f>
        <v>0</v>
      </c>
      <c r="J22" s="10">
        <f>IF(F22="동력제초기",G22*9000*0.35,IF(F22="농용고소작업차",G22*9000*0.35,IF(F22="주행형동력분무기",G22*6000*0.35,IF(F22="보행SS기",G22*6000*0.35,IF(F22="승용SS기",G22*20000*0.175,0)))))</f>
        <v>0</v>
      </c>
      <c r="K22" s="10">
        <f>IF(F22="동력제초기",G22*9000*0.5,IF(F22="농용고소작업차",G22*9000*0.5,IF(F22="주행형동력분무기",G22*6000*0.5,IF(F22="보행SS기",G22*6000*0.5,IF(F22="승용SS기",G22*20000*0.75,0)))))</f>
        <v>0</v>
      </c>
      <c r="L22" s="84"/>
    </row>
    <row r="23" spans="1:12" ht="30.75" customHeight="1" x14ac:dyDescent="0.15">
      <c r="A23" s="23" t="s">
        <v>86</v>
      </c>
      <c r="B23" s="2"/>
      <c r="C23" s="2"/>
      <c r="D23" s="2"/>
      <c r="E23" s="2"/>
      <c r="F23" s="85" t="s">
        <v>70</v>
      </c>
      <c r="G23" s="3">
        <f>SUM(G24:G26)</f>
        <v>0</v>
      </c>
      <c r="H23" s="3">
        <f>SUM(H24:H26)</f>
        <v>0</v>
      </c>
      <c r="I23" s="3">
        <f>SUM(I24:I26)</f>
        <v>0</v>
      </c>
      <c r="J23" s="3">
        <f>SUM(J24:J26)</f>
        <v>0</v>
      </c>
      <c r="K23" s="3">
        <f>SUM(K24:K26)</f>
        <v>0</v>
      </c>
      <c r="L23" s="30"/>
    </row>
    <row r="24" spans="1:12" ht="30.75" customHeight="1" x14ac:dyDescent="0.15">
      <c r="A24" s="25" t="s">
        <v>24</v>
      </c>
      <c r="B24" s="41" t="s">
        <v>52</v>
      </c>
      <c r="C24" s="40" t="s">
        <v>93</v>
      </c>
      <c r="D24" s="41" t="s">
        <v>49</v>
      </c>
      <c r="E24" s="41"/>
      <c r="F24" s="72" t="s">
        <v>70</v>
      </c>
      <c r="G24" s="65"/>
      <c r="H24" s="10">
        <f>SUM(I24:K24)</f>
        <v>0</v>
      </c>
      <c r="I24" s="10">
        <f>IF(F24="동력제초기",G24*9000*0.15,IF(F24="농용고소작업차",G24*9000*0.15,IF(F24="주행형동력분무기",G24*6000*0.15,IF(F24="보행SS기",G24*6000*0.15,IF(F24="승용SS기",G24*20000*0.075,0)))))</f>
        <v>0</v>
      </c>
      <c r="J24" s="10">
        <f>IF(F24="동력제초기",G24*9000*0.35,IF(F24="농용고소작업차",G24*9000*0.35,IF(F24="주행형동력분무기",G24*6000*0.35,IF(F24="보행SS기",G24*6000*0.35,IF(F24="승용SS기",G24*20000*0.175,0)))))</f>
        <v>0</v>
      </c>
      <c r="K24" s="10">
        <f>IF(F24="동력제초기",G24*9000*0.5,IF(F24="농용고소작업차",G24*9000*0.5,IF(F24="주행형동력분무기",G24*6000*0.5,IF(F24="보행SS기",G24*6000*0.5,IF(F24="승용SS기",G24*20000*0.75,0)))))</f>
        <v>0</v>
      </c>
      <c r="L24" s="84"/>
    </row>
    <row r="25" spans="1:12" ht="30.75" customHeight="1" x14ac:dyDescent="0.15">
      <c r="A25" s="25"/>
      <c r="B25" s="41"/>
      <c r="C25" s="41"/>
      <c r="D25" s="41"/>
      <c r="E25" s="41"/>
      <c r="F25" s="72"/>
      <c r="G25" s="65"/>
      <c r="H25" s="10">
        <f>SUM(I25:K25)</f>
        <v>0</v>
      </c>
      <c r="I25" s="10">
        <f>IF(F25="동력제초기",G25*9000*0.15,IF(F25="농용고소작업차",G25*9000*0.15,IF(F25="주행형동력분무기",G25*6000*0.15,IF(F25="보행SS기",G25*6000*0.15,IF(F25="승용SS기",G25*20000*0.075,0)))))</f>
        <v>0</v>
      </c>
      <c r="J25" s="10">
        <f>IF(F25="동력제초기",G25*9000*0.35,IF(F25="농용고소작업차",G25*9000*0.35,IF(F25="주행형동력분무기",G25*6000*0.35,IF(F25="보행SS기",G25*6000*0.35,IF(F25="승용SS기",G25*20000*0.175,0)))))</f>
        <v>0</v>
      </c>
      <c r="K25" s="10">
        <f>IF(F25="동력제초기",G25*9000*0.5,IF(F25="농용고소작업차",G25*9000*0.5,IF(F25="주행형동력분무기",G25*6000*0.5,IF(F25="보행SS기",G25*6000*0.5,IF(F25="승용SS기",G25*20000*0.75,0)))))</f>
        <v>0</v>
      </c>
      <c r="L25" s="84"/>
    </row>
    <row r="26" spans="1:12" ht="30.75" customHeight="1" thickBot="1" x14ac:dyDescent="0.2">
      <c r="A26" s="76"/>
      <c r="B26" s="78"/>
      <c r="C26" s="78"/>
      <c r="D26" s="78"/>
      <c r="E26" s="78"/>
      <c r="F26" s="79"/>
      <c r="G26" s="79"/>
      <c r="H26" s="61">
        <f>SUM(I26:K26)</f>
        <v>0</v>
      </c>
      <c r="I26" s="61">
        <f>IF(F26="동력제초기",G26*9000*0.15,IF(F26="농용고소작업차",G26*9000*0.15,IF(F26="주행형동력분무기",G26*6000*0.15,IF(F26="보행SS기",G26*6000*0.15,IF(F26="승용SS기",G26*20000*0.075,0)))))</f>
        <v>0</v>
      </c>
      <c r="J26" s="61">
        <f>IF(F26="동력제초기",G26*9000*0.35,IF(F26="농용고소작업차",G26*9000*0.35,IF(F26="주행형동력분무기",G26*6000*0.35,IF(F26="보행SS기",G26*6000*0.35,IF(F26="승용SS기",G26*20000*0.175,0)))))</f>
        <v>0</v>
      </c>
      <c r="K26" s="61">
        <f>IF(F26="동력제초기",G26*9000*0.5,IF(F26="농용고소작업차",G26*9000*0.5,IF(F26="주행형동력분무기",G26*6000*0.5,IF(F26="보행SS기",G26*6000*0.5,IF(F26="승용SS기",G26*20000*0.75,0)))))</f>
        <v>0</v>
      </c>
      <c r="L26" s="29"/>
    </row>
  </sheetData>
  <mergeCells count="8">
    <mergeCell ref="F4:G4"/>
    <mergeCell ref="E4:E5"/>
    <mergeCell ref="A1:L1"/>
    <mergeCell ref="A4:A5"/>
    <mergeCell ref="B4:C4"/>
    <mergeCell ref="D4:D5"/>
    <mergeCell ref="H4:K4"/>
    <mergeCell ref="L4:L5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6"/>
  <sheetViews>
    <sheetView topLeftCell="A10" workbookViewId="0">
      <selection activeCell="C24" sqref="C24"/>
    </sheetView>
  </sheetViews>
  <sheetFormatPr defaultRowHeight="13.5" x14ac:dyDescent="0.15"/>
  <cols>
    <col min="1" max="2" width="6.77734375" customWidth="1"/>
    <col min="3" max="3" width="15.44140625" customWidth="1"/>
    <col min="4" max="5" width="7.88671875" customWidth="1"/>
    <col min="6" max="6" width="14.6640625" bestFit="1" customWidth="1"/>
    <col min="7" max="8" width="6.6640625" customWidth="1"/>
    <col min="9" max="12" width="9.6640625" customWidth="1"/>
    <col min="13" max="13" width="9.21875" customWidth="1"/>
    <col min="15" max="15" width="15.33203125" customWidth="1"/>
    <col min="16" max="16" width="13.109375" bestFit="1" customWidth="1"/>
  </cols>
  <sheetData>
    <row r="1" spans="1:17" ht="59.25" customHeight="1" x14ac:dyDescent="0.1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7" ht="39" customHeight="1" x14ac:dyDescent="0.15">
      <c r="A2" s="1" t="s">
        <v>72</v>
      </c>
      <c r="B2" s="1"/>
      <c r="C2" s="1"/>
      <c r="D2" s="1"/>
      <c r="E2" s="1"/>
    </row>
    <row r="3" spans="1:17" ht="23.25" customHeight="1" thickBot="1" x14ac:dyDescent="0.2">
      <c r="A3" s="1"/>
      <c r="B3" s="1"/>
      <c r="C3" s="1"/>
      <c r="D3" s="1"/>
      <c r="E3" s="1"/>
      <c r="M3" t="s">
        <v>54</v>
      </c>
    </row>
    <row r="4" spans="1:17" ht="18.75" customHeight="1" x14ac:dyDescent="0.15">
      <c r="A4" s="95" t="s">
        <v>2</v>
      </c>
      <c r="B4" s="103" t="s">
        <v>47</v>
      </c>
      <c r="C4" s="103"/>
      <c r="D4" s="103" t="s">
        <v>48</v>
      </c>
      <c r="E4" s="107" t="s">
        <v>85</v>
      </c>
      <c r="F4" s="111" t="s">
        <v>11</v>
      </c>
      <c r="G4" s="112"/>
      <c r="H4" s="113"/>
      <c r="I4" s="103" t="s">
        <v>55</v>
      </c>
      <c r="J4" s="103"/>
      <c r="K4" s="103"/>
      <c r="L4" s="103"/>
      <c r="M4" s="109" t="s">
        <v>12</v>
      </c>
      <c r="O4" s="73" t="s">
        <v>73</v>
      </c>
      <c r="P4" s="73" t="s">
        <v>82</v>
      </c>
      <c r="Q4" s="73" t="s">
        <v>7</v>
      </c>
    </row>
    <row r="5" spans="1:17" ht="33.75" customHeight="1" x14ac:dyDescent="0.15">
      <c r="A5" s="96"/>
      <c r="B5" s="21" t="s">
        <v>56</v>
      </c>
      <c r="C5" s="21" t="s">
        <v>51</v>
      </c>
      <c r="D5" s="108"/>
      <c r="E5" s="108"/>
      <c r="F5" s="20" t="s">
        <v>73</v>
      </c>
      <c r="G5" s="71" t="s">
        <v>13</v>
      </c>
      <c r="H5" s="71" t="s">
        <v>7</v>
      </c>
      <c r="I5" s="22" t="s">
        <v>3</v>
      </c>
      <c r="J5" s="22" t="s">
        <v>5</v>
      </c>
      <c r="K5" s="22" t="s">
        <v>14</v>
      </c>
      <c r="L5" s="22" t="s">
        <v>4</v>
      </c>
      <c r="M5" s="110"/>
      <c r="O5" s="74" t="s">
        <v>75</v>
      </c>
      <c r="P5" s="75">
        <v>280</v>
      </c>
      <c r="Q5" s="73" t="s">
        <v>76</v>
      </c>
    </row>
    <row r="6" spans="1:17" ht="30.75" customHeight="1" x14ac:dyDescent="0.15">
      <c r="A6" s="23" t="s">
        <v>10</v>
      </c>
      <c r="B6" s="2"/>
      <c r="C6" s="2"/>
      <c r="D6" s="2"/>
      <c r="E6" s="2"/>
      <c r="F6" s="3"/>
      <c r="G6" s="3"/>
      <c r="H6" s="3"/>
      <c r="I6" s="4">
        <f>SUM(I7,I11,I15,I19,I23)</f>
        <v>0</v>
      </c>
      <c r="J6" s="4">
        <f>SUM(J7,J11,J15,J19,J23)</f>
        <v>0</v>
      </c>
      <c r="K6" s="4">
        <f>SUM(K7,K11,K15,K19,K23)</f>
        <v>0</v>
      </c>
      <c r="L6" s="4">
        <f>SUM(L7,L11,L15,L19,L23)</f>
        <v>0</v>
      </c>
      <c r="M6" s="30"/>
      <c r="O6" s="73" t="s">
        <v>81</v>
      </c>
      <c r="P6" s="75">
        <v>33</v>
      </c>
      <c r="Q6" s="73" t="s">
        <v>17</v>
      </c>
    </row>
    <row r="7" spans="1:17" ht="30.75" customHeight="1" x14ac:dyDescent="0.15">
      <c r="A7" s="23" t="s">
        <v>86</v>
      </c>
      <c r="B7" s="2"/>
      <c r="C7" s="2"/>
      <c r="D7" s="2"/>
      <c r="E7" s="2"/>
      <c r="F7" s="85" t="s">
        <v>87</v>
      </c>
      <c r="G7" s="3">
        <f>SUM(G8:G10)</f>
        <v>0</v>
      </c>
      <c r="H7" s="3"/>
      <c r="I7" s="3">
        <f>SUM(I8:I10)</f>
        <v>0</v>
      </c>
      <c r="J7" s="3">
        <f>SUM(J8:J10)</f>
        <v>0</v>
      </c>
      <c r="K7" s="3">
        <f>SUM(K8:K10)</f>
        <v>0</v>
      </c>
      <c r="L7" s="3">
        <f>SUM(L8:L10)</f>
        <v>0</v>
      </c>
      <c r="M7" s="30"/>
      <c r="O7" s="73" t="s">
        <v>80</v>
      </c>
      <c r="P7" s="75">
        <v>3300</v>
      </c>
      <c r="Q7" s="73" t="s">
        <v>77</v>
      </c>
    </row>
    <row r="8" spans="1:17" ht="30.75" customHeight="1" x14ac:dyDescent="0.15">
      <c r="A8" s="25" t="s">
        <v>24</v>
      </c>
      <c r="B8" s="41" t="s">
        <v>52</v>
      </c>
      <c r="C8" s="40" t="s">
        <v>93</v>
      </c>
      <c r="D8" s="41" t="s">
        <v>49</v>
      </c>
      <c r="E8" s="41"/>
      <c r="F8" s="72" t="s">
        <v>75</v>
      </c>
      <c r="G8" s="65"/>
      <c r="H8" s="72" t="s">
        <v>18</v>
      </c>
      <c r="I8" s="10">
        <f>SUM(J8:L8)</f>
        <v>0</v>
      </c>
      <c r="J8" s="10">
        <f>IF(F8="친환경사과적화제",G8*280*0.15,IF(F8="과실장기저장제",G8*33*0.15,IF(F8="비파괴당도측정기",G8*3300*0.15,IF(F8="농업용수처리기",G8*7000*0.15,IF(F8="신선도유지기",G8*2500*0.15,0)))))</f>
        <v>0</v>
      </c>
      <c r="K8" s="10">
        <f>IF(F8="친환경사과적화제",G8*280*0.35,IF(F8="과실장기저장제",G8*33*0.35,IF(F8="비파괴당도측정기",G8*3300*0.35,IF(F8="농업용수처리기",G8*7000*0.35,IF(F8="신선도유지기",G8*2500*0.35,0)))))</f>
        <v>0</v>
      </c>
      <c r="L8" s="10">
        <f>IF(F8="친환경사과적화제",G8*280*0.5,IF(F8="과실장기저장제",G8*33*0.55,IF(F8="비파괴당도측정기",G8*3300*0.5,IF(F8="농업용수처리기",G8*7000*0.5,IF(F8="신선도유지기",G8*2500*0.5,0)))))</f>
        <v>0</v>
      </c>
      <c r="M8" s="84"/>
      <c r="O8" s="73" t="s">
        <v>79</v>
      </c>
      <c r="P8" s="75">
        <v>7000</v>
      </c>
      <c r="Q8" s="73" t="s">
        <v>77</v>
      </c>
    </row>
    <row r="9" spans="1:17" ht="30.75" customHeight="1" x14ac:dyDescent="0.15">
      <c r="A9" s="25"/>
      <c r="B9" s="41"/>
      <c r="C9" s="41"/>
      <c r="D9" s="41"/>
      <c r="E9" s="41"/>
      <c r="F9" s="72"/>
      <c r="G9" s="65"/>
      <c r="H9" s="72" t="s">
        <v>18</v>
      </c>
      <c r="I9" s="10">
        <f>SUM(J9:L9)</f>
        <v>0</v>
      </c>
      <c r="J9" s="10">
        <f>IF(F9="친환경사과적화제",G9*280*0.15,IF(F9="과실장기저장제",G9*33*0.15,IF(F9="비파괴당도측정기",G9*3300*0.15,IF(F9="농업용수처리기",G9*7000*0.15,IF(F9="신선도유지기",G9*2500*0.15,0)))))</f>
        <v>0</v>
      </c>
      <c r="K9" s="10">
        <f>IF(F9="친환경사과적화제",G9*280*0.35,IF(F9="과실장기저장제",G9*33*0.35,IF(F9="비파괴당도측정기",G9*3300*0.35,IF(F9="농업용수처리기",G9*7000*0.35,IF(F9="신선도유지기",G9*2500*0.35,0)))))</f>
        <v>0</v>
      </c>
      <c r="L9" s="10">
        <f>IF(F9="친환경사과적화제",G9*280*0.5,IF(F9="과실장기저장제",G9*33*0.55,IF(F9="비파괴당도측정기",G9*3300*0.5,IF(F9="농업용수처리기",G9*7000*0.5,IF(F9="신선도유지기",G9*2500*0.5,0)))))</f>
        <v>0</v>
      </c>
      <c r="M9" s="84"/>
      <c r="O9" s="73" t="s">
        <v>78</v>
      </c>
      <c r="P9" s="75">
        <v>2500</v>
      </c>
      <c r="Q9" s="73" t="s">
        <v>77</v>
      </c>
    </row>
    <row r="10" spans="1:17" ht="30.75" customHeight="1" x14ac:dyDescent="0.15">
      <c r="A10" s="25"/>
      <c r="B10" s="41"/>
      <c r="C10" s="41"/>
      <c r="D10" s="41"/>
      <c r="E10" s="41"/>
      <c r="F10" s="72"/>
      <c r="G10" s="65"/>
      <c r="H10" s="72" t="s">
        <v>18</v>
      </c>
      <c r="I10" s="10">
        <f>SUM(J10:L10)</f>
        <v>0</v>
      </c>
      <c r="J10" s="10">
        <f>IF(F10="친환경사과적화제",G10*280*0.15,IF(F10="과실장기저장제",G10*33*0.15,IF(F10="비파괴당도측정기",G10*3300*0.15,IF(F10="농업용수처리기",G10*7000*0.15,IF(F10="신선도유지기",G10*2500*0.15,0)))))</f>
        <v>0</v>
      </c>
      <c r="K10" s="10">
        <f>IF(F10="친환경사과적화제",G10*280*0.35,IF(F10="과실장기저장제",G10*33*0.35,IF(F10="비파괴당도측정기",G10*3300*0.35,IF(F10="농업용수처리기",G10*7000*0.35,IF(F10="신선도유지기",G10*2500*0.35,0)))))</f>
        <v>0</v>
      </c>
      <c r="L10" s="10">
        <f>IF(F10="친환경사과적화제",G10*280*0.5,IF(F10="과실장기저장제",G10*33*0.55,IF(F10="비파괴당도측정기",G10*3300*0.5,IF(F10="농업용수처리기",G10*7000*0.5,IF(F10="신선도유지기",G10*2500*0.5,0)))))</f>
        <v>0</v>
      </c>
      <c r="M10" s="84"/>
    </row>
    <row r="11" spans="1:17" ht="30.75" customHeight="1" x14ac:dyDescent="0.15">
      <c r="A11" s="23" t="s">
        <v>86</v>
      </c>
      <c r="B11" s="2"/>
      <c r="C11" s="2"/>
      <c r="D11" s="2"/>
      <c r="E11" s="2"/>
      <c r="F11" s="85" t="s">
        <v>81</v>
      </c>
      <c r="G11" s="3">
        <f>SUM(G12:G14)</f>
        <v>0</v>
      </c>
      <c r="H11" s="3"/>
      <c r="I11" s="3">
        <f>SUM(I12:I14)</f>
        <v>0</v>
      </c>
      <c r="J11" s="3">
        <f>SUM(J12:J14)</f>
        <v>0</v>
      </c>
      <c r="K11" s="3">
        <f>SUM(K12:K14)</f>
        <v>0</v>
      </c>
      <c r="L11" s="3">
        <f>SUM(L12:L14)</f>
        <v>0</v>
      </c>
      <c r="M11" s="30"/>
    </row>
    <row r="12" spans="1:17" ht="30.75" customHeight="1" x14ac:dyDescent="0.15">
      <c r="A12" s="25" t="s">
        <v>24</v>
      </c>
      <c r="B12" s="41" t="s">
        <v>52</v>
      </c>
      <c r="C12" s="40" t="s">
        <v>93</v>
      </c>
      <c r="D12" s="41" t="s">
        <v>49</v>
      </c>
      <c r="E12" s="41"/>
      <c r="F12" s="72" t="s">
        <v>81</v>
      </c>
      <c r="G12" s="65"/>
      <c r="H12" s="72" t="s">
        <v>17</v>
      </c>
      <c r="I12" s="10">
        <f>SUM(J12:L12)</f>
        <v>0</v>
      </c>
      <c r="J12" s="10">
        <f>IF(F12="친환경사과적화제",G12*280*0.15,IF(F12="과실장기저장제",G12*33*0.15,IF(F12="비파괴당도측정기",G12*3300*0.15,IF(F12="농업용수처리기",G12*7000*0.15,IF(F12="신선도유지기",G12*2500*0.15,0)))))</f>
        <v>0</v>
      </c>
      <c r="K12" s="10">
        <f>IF(F12="친환경사과적화제",G12*280*0.35,IF(F12="과실장기저장제",G12*33*0.35,IF(F12="비파괴당도측정기",G12*3300*0.35,IF(F12="농업용수처리기",G12*7000*0.35,IF(F12="신선도유지기",G12*2500*0.35,0)))))</f>
        <v>0</v>
      </c>
      <c r="L12" s="10">
        <f>IF(F12="친환경사과적화제",G12*280*0.5,IF(F12="과실장기저장제",G12*33*0.55,IF(F12="비파괴당도측정기",G12*3300*0.5,IF(F12="농업용수처리기",G12*7000*0.5,IF(F12="신선도유지기",G12*2500*0.5,0)))))</f>
        <v>0</v>
      </c>
      <c r="M12" s="84"/>
    </row>
    <row r="13" spans="1:17" ht="30.75" customHeight="1" x14ac:dyDescent="0.15">
      <c r="A13" s="25"/>
      <c r="B13" s="41"/>
      <c r="C13" s="41"/>
      <c r="D13" s="41"/>
      <c r="E13" s="41"/>
      <c r="F13" s="72"/>
      <c r="G13" s="65"/>
      <c r="H13" s="72" t="s">
        <v>17</v>
      </c>
      <c r="I13" s="10">
        <f>SUM(J13:L13)</f>
        <v>0</v>
      </c>
      <c r="J13" s="10">
        <f>IF(F13="친환경사과적화제",G13*280*0.15,IF(F13="과실장기저장제",G13*33*0.15,IF(F13="비파괴당도측정기",G13*3300*0.15,IF(F13="농업용수처리기",G13*7000*0.15,IF(F13="신선도유지기",G13*2500*0.15,0)))))</f>
        <v>0</v>
      </c>
      <c r="K13" s="10">
        <f>IF(F13="친환경사과적화제",G13*280*0.35,IF(F13="과실장기저장제",G13*33*0.35,IF(F13="비파괴당도측정기",G13*3300*0.35,IF(F13="농업용수처리기",G13*7000*0.35,IF(F13="신선도유지기",G13*2500*0.35,0)))))</f>
        <v>0</v>
      </c>
      <c r="L13" s="10">
        <f>IF(F13="친환경사과적화제",G13*280*0.5,IF(F13="과실장기저장제",G13*33*0.55,IF(F13="비파괴당도측정기",G13*3300*0.5,IF(F13="농업용수처리기",G13*7000*0.5,IF(F13="신선도유지기",G13*2500*0.5,0)))))</f>
        <v>0</v>
      </c>
      <c r="M13" s="84"/>
    </row>
    <row r="14" spans="1:17" ht="30.75" customHeight="1" x14ac:dyDescent="0.15">
      <c r="A14" s="25"/>
      <c r="B14" s="41"/>
      <c r="C14" s="41"/>
      <c r="D14" s="41"/>
      <c r="E14" s="41"/>
      <c r="F14" s="72"/>
      <c r="G14" s="65"/>
      <c r="H14" s="72" t="s">
        <v>17</v>
      </c>
      <c r="I14" s="10">
        <f>SUM(J14:L14)</f>
        <v>0</v>
      </c>
      <c r="J14" s="10">
        <f>IF(F14="친환경사과적화제",G14*280*0.15,IF(F14="과실장기저장제",G14*33*0.15,IF(F14="비파괴당도측정기",G14*3300*0.15,IF(F14="농업용수처리기",G14*7000*0.15,IF(F14="신선도유지기",G14*2500*0.15,0)))))</f>
        <v>0</v>
      </c>
      <c r="K14" s="10">
        <f>IF(F14="친환경사과적화제",G14*280*0.35,IF(F14="과실장기저장제",G14*33*0.35,IF(F14="비파괴당도측정기",G14*3300*0.35,IF(F14="농업용수처리기",G14*7000*0.35,IF(F14="신선도유지기",G14*2500*0.35,0)))))</f>
        <v>0</v>
      </c>
      <c r="L14" s="10">
        <f>IF(F14="친환경사과적화제",G14*280*0.5,IF(F14="과실장기저장제",G14*33*0.55,IF(F14="비파괴당도측정기",G14*3300*0.5,IF(F14="농업용수처리기",G14*7000*0.5,IF(F14="신선도유지기",G14*2500*0.5,0)))))</f>
        <v>0</v>
      </c>
      <c r="M14" s="84"/>
    </row>
    <row r="15" spans="1:17" ht="30.75" customHeight="1" x14ac:dyDescent="0.15">
      <c r="A15" s="23" t="s">
        <v>86</v>
      </c>
      <c r="B15" s="2"/>
      <c r="C15" s="2"/>
      <c r="D15" s="2"/>
      <c r="E15" s="2"/>
      <c r="F15" s="85" t="s">
        <v>80</v>
      </c>
      <c r="G15" s="3">
        <f>SUM(G16:G18)</f>
        <v>0</v>
      </c>
      <c r="H15" s="3"/>
      <c r="I15" s="3">
        <f>SUM(I16:I18)</f>
        <v>0</v>
      </c>
      <c r="J15" s="3">
        <f>SUM(J16:J18)</f>
        <v>0</v>
      </c>
      <c r="K15" s="3">
        <f>SUM(K16:K18)</f>
        <v>0</v>
      </c>
      <c r="L15" s="3">
        <f>SUM(L16:L18)</f>
        <v>0</v>
      </c>
      <c r="M15" s="30"/>
    </row>
    <row r="16" spans="1:17" ht="30.75" customHeight="1" x14ac:dyDescent="0.15">
      <c r="A16" s="25" t="s">
        <v>24</v>
      </c>
      <c r="B16" s="41" t="s">
        <v>52</v>
      </c>
      <c r="C16" s="83" t="s">
        <v>53</v>
      </c>
      <c r="D16" s="41" t="s">
        <v>49</v>
      </c>
      <c r="E16" s="41"/>
      <c r="F16" s="72" t="s">
        <v>80</v>
      </c>
      <c r="G16" s="65"/>
      <c r="H16" s="72" t="s">
        <v>22</v>
      </c>
      <c r="I16" s="10">
        <f>SUM(J16:L16)</f>
        <v>0</v>
      </c>
      <c r="J16" s="10">
        <f>IF(F16="친환경사과적화제",G16*280*0.15,IF(F16="과실장기저장제",G16*33*0.15,IF(F16="비파괴당도측정기",G16*3300*0.15,IF(F16="농업용수처리기",G16*7000*0.15,IF(F16="신선도유지기",G16*2500*0.15,0)))))</f>
        <v>0</v>
      </c>
      <c r="K16" s="10">
        <f>IF(F16="친환경사과적화제",G16*280*0.35,IF(F16="과실장기저장제",G16*33*0.35,IF(F16="비파괴당도측정기",G16*3300*0.35,IF(F16="농업용수처리기",G16*7000*0.35,IF(F16="신선도유지기",G16*2500*0.35,0)))))</f>
        <v>0</v>
      </c>
      <c r="L16" s="10">
        <f>IF(F16="친환경사과적화제",G16*280*0.5,IF(F16="과실장기저장제",G16*33*0.55,IF(F16="비파괴당도측정기",G16*3300*0.5,IF(F16="농업용수처리기",G16*7000*0.5,IF(F16="신선도유지기",G16*2500*0.5,0)))))</f>
        <v>0</v>
      </c>
      <c r="M16" s="84"/>
    </row>
    <row r="17" spans="1:13" ht="30.75" customHeight="1" x14ac:dyDescent="0.15">
      <c r="A17" s="25"/>
      <c r="B17" s="41"/>
      <c r="C17" s="41"/>
      <c r="D17" s="41"/>
      <c r="E17" s="41"/>
      <c r="F17" s="72"/>
      <c r="G17" s="65"/>
      <c r="H17" s="72" t="s">
        <v>22</v>
      </c>
      <c r="I17" s="10">
        <f>SUM(J17:L17)</f>
        <v>0</v>
      </c>
      <c r="J17" s="10">
        <f>IF(F17="친환경사과적화제",G17*280*0.15,IF(F17="과실장기저장제",G17*33*0.15,IF(F17="비파괴당도측정기",G17*3300*0.15,IF(F17="농업용수처리기",G17*7000*0.15,IF(F17="신선도유지기",G17*2500*0.15,0)))))</f>
        <v>0</v>
      </c>
      <c r="K17" s="10">
        <f>IF(F17="친환경사과적화제",G17*280*0.35,IF(F17="과실장기저장제",G17*33*0.35,IF(F17="비파괴당도측정기",G17*3300*0.35,IF(F17="농업용수처리기",G17*7000*0.35,IF(F17="신선도유지기",G17*2500*0.35,0)))))</f>
        <v>0</v>
      </c>
      <c r="L17" s="10">
        <f>IF(F17="친환경사과적화제",G17*280*0.5,IF(F17="과실장기저장제",G17*33*0.55,IF(F17="비파괴당도측정기",G17*3300*0.5,IF(F17="농업용수처리기",G17*7000*0.5,IF(F17="신선도유지기",G17*2500*0.5,0)))))</f>
        <v>0</v>
      </c>
      <c r="M17" s="84"/>
    </row>
    <row r="18" spans="1:13" ht="30.75" customHeight="1" x14ac:dyDescent="0.15">
      <c r="A18" s="25"/>
      <c r="B18" s="41"/>
      <c r="C18" s="41"/>
      <c r="D18" s="41"/>
      <c r="E18" s="41"/>
      <c r="F18" s="72"/>
      <c r="G18" s="65"/>
      <c r="H18" s="72" t="s">
        <v>22</v>
      </c>
      <c r="I18" s="10">
        <f>SUM(J18:L18)</f>
        <v>0</v>
      </c>
      <c r="J18" s="10">
        <f>IF(F18="친환경사과적화제",G18*280*0.15,IF(F18="과실장기저장제",G18*33*0.15,IF(F18="비파괴당도측정기",G18*3300*0.15,IF(F18="농업용수처리기",G18*7000*0.15,IF(F18="신선도유지기",G18*2500*0.15,0)))))</f>
        <v>0</v>
      </c>
      <c r="K18" s="10">
        <f>IF(F18="친환경사과적화제",G18*280*0.35,IF(F18="과실장기저장제",G18*33*0.35,IF(F18="비파괴당도측정기",G18*3300*0.35,IF(F18="농업용수처리기",G18*7000*0.35,IF(F18="신선도유지기",G18*2500*0.35,0)))))</f>
        <v>0</v>
      </c>
      <c r="L18" s="10">
        <f>IF(F18="친환경사과적화제",G18*280*0.5,IF(F18="과실장기저장제",G18*33*0.55,IF(F18="비파괴당도측정기",G18*3300*0.5,IF(F18="농업용수처리기",G18*7000*0.5,IF(F18="신선도유지기",G18*2500*0.5,0)))))</f>
        <v>0</v>
      </c>
      <c r="M18" s="84"/>
    </row>
    <row r="19" spans="1:13" ht="30.75" customHeight="1" x14ac:dyDescent="0.15">
      <c r="A19" s="23" t="s">
        <v>86</v>
      </c>
      <c r="B19" s="2"/>
      <c r="C19" s="2"/>
      <c r="D19" s="2"/>
      <c r="E19" s="2"/>
      <c r="F19" s="85" t="s">
        <v>79</v>
      </c>
      <c r="G19" s="3">
        <f>SUM(G20:G22)</f>
        <v>0</v>
      </c>
      <c r="H19" s="3"/>
      <c r="I19" s="3">
        <f>SUM(I20:I22)</f>
        <v>0</v>
      </c>
      <c r="J19" s="3">
        <f>SUM(J20:J22)</f>
        <v>0</v>
      </c>
      <c r="K19" s="3">
        <f>SUM(K20:K22)</f>
        <v>0</v>
      </c>
      <c r="L19" s="3">
        <f>SUM(L20:L22)</f>
        <v>0</v>
      </c>
      <c r="M19" s="30"/>
    </row>
    <row r="20" spans="1:13" ht="30.75" customHeight="1" x14ac:dyDescent="0.15">
      <c r="A20" s="25" t="s">
        <v>24</v>
      </c>
      <c r="B20" s="41" t="s">
        <v>52</v>
      </c>
      <c r="C20" s="40" t="s">
        <v>93</v>
      </c>
      <c r="D20" s="41" t="s">
        <v>49</v>
      </c>
      <c r="E20" s="41"/>
      <c r="F20" s="72" t="s">
        <v>79</v>
      </c>
      <c r="G20" s="65"/>
      <c r="H20" s="72" t="s">
        <v>22</v>
      </c>
      <c r="I20" s="10">
        <f>SUM(J20:L20)</f>
        <v>0</v>
      </c>
      <c r="J20" s="10">
        <f>IF(F20="친환경사과적화제",G20*280*0.15,IF(F20="과실장기저장제",G20*33*0.15,IF(F20="비파괴당도측정기",G20*3300*0.15,IF(F20="농업용수처리기",G20*7000*0.15,IF(F20="신선도유지기",G20*2500*0.15,0)))))</f>
        <v>0</v>
      </c>
      <c r="K20" s="10">
        <f>IF(F20="친환경사과적화제",G20*280*0.35,IF(F20="과실장기저장제",G20*33*0.35,IF(F20="비파괴당도측정기",G20*3300*0.35,IF(F20="농업용수처리기",G20*7000*0.35,IF(F20="신선도유지기",G20*2500*0.35,0)))))</f>
        <v>0</v>
      </c>
      <c r="L20" s="10">
        <f>IF(F20="친환경사과적화제",G20*280*0.5,IF(F20="과실장기저장제",G20*33*0.55,IF(F20="비파괴당도측정기",G20*3300*0.5,IF(F20="농업용수처리기",G20*7000*0.5,IF(F20="신선도유지기",G20*2500*0.5,0)))))</f>
        <v>0</v>
      </c>
      <c r="M20" s="84"/>
    </row>
    <row r="21" spans="1:13" ht="30.75" customHeight="1" x14ac:dyDescent="0.15">
      <c r="A21" s="25"/>
      <c r="B21" s="41"/>
      <c r="C21" s="41"/>
      <c r="D21" s="41"/>
      <c r="E21" s="41"/>
      <c r="F21" s="72"/>
      <c r="G21" s="65"/>
      <c r="H21" s="72" t="s">
        <v>22</v>
      </c>
      <c r="I21" s="10">
        <f>SUM(J21:L21)</f>
        <v>0</v>
      </c>
      <c r="J21" s="10">
        <f>IF(F21="친환경사과적화제",G21*280*0.15,IF(F21="과실장기저장제",G21*33*0.15,IF(F21="비파괴당도측정기",G21*3300*0.15,IF(F21="농업용수처리기",G21*7000*0.15,IF(F21="신선도유지기",G21*2500*0.15,0)))))</f>
        <v>0</v>
      </c>
      <c r="K21" s="10">
        <f>IF(F21="친환경사과적화제",G21*280*0.35,IF(F21="과실장기저장제",G21*33*0.35,IF(F21="비파괴당도측정기",G21*3300*0.35,IF(F21="농업용수처리기",G21*7000*0.35,IF(F21="신선도유지기",G21*2500*0.35,0)))))</f>
        <v>0</v>
      </c>
      <c r="L21" s="10">
        <f>IF(F21="친환경사과적화제",G21*280*0.5,IF(F21="과실장기저장제",G21*33*0.55,IF(F21="비파괴당도측정기",G21*3300*0.5,IF(F21="농업용수처리기",G21*7000*0.5,IF(F21="신선도유지기",G21*2500*0.5,0)))))</f>
        <v>0</v>
      </c>
      <c r="M21" s="84"/>
    </row>
    <row r="22" spans="1:13" ht="30.75" customHeight="1" x14ac:dyDescent="0.15">
      <c r="A22" s="25"/>
      <c r="B22" s="41"/>
      <c r="C22" s="41"/>
      <c r="D22" s="41"/>
      <c r="E22" s="41"/>
      <c r="F22" s="72"/>
      <c r="G22" s="65"/>
      <c r="H22" s="72" t="s">
        <v>22</v>
      </c>
      <c r="I22" s="10">
        <f>SUM(J22:L22)</f>
        <v>0</v>
      </c>
      <c r="J22" s="10">
        <f>IF(F22="친환경사과적화제",G22*280*0.15,IF(F22="과실장기저장제",G22*33*0.15,IF(F22="비파괴당도측정기",G22*3300*0.15,IF(F22="농업용수처리기",G22*7000*0.15,IF(F22="신선도유지기",G22*2500*0.15,0)))))</f>
        <v>0</v>
      </c>
      <c r="K22" s="10">
        <f>IF(F22="친환경사과적화제",G22*280*0.35,IF(F22="과실장기저장제",G22*33*0.35,IF(F22="비파괴당도측정기",G22*3300*0.35,IF(F22="농업용수처리기",G22*7000*0.35,IF(F22="신선도유지기",G22*2500*0.35,0)))))</f>
        <v>0</v>
      </c>
      <c r="L22" s="10">
        <f>IF(F22="친환경사과적화제",G22*280*0.5,IF(F22="과실장기저장제",G22*33*0.55,IF(F22="비파괴당도측정기",G22*3300*0.5,IF(F22="농업용수처리기",G22*7000*0.5,IF(F22="신선도유지기",G22*2500*0.5,0)))))</f>
        <v>0</v>
      </c>
      <c r="M22" s="84"/>
    </row>
    <row r="23" spans="1:13" ht="30.75" customHeight="1" x14ac:dyDescent="0.15">
      <c r="A23" s="23" t="s">
        <v>86</v>
      </c>
      <c r="B23" s="2"/>
      <c r="C23" s="2"/>
      <c r="D23" s="2"/>
      <c r="E23" s="2"/>
      <c r="F23" s="85" t="s">
        <v>78</v>
      </c>
      <c r="G23" s="3">
        <f>SUM(G24:G26)</f>
        <v>0</v>
      </c>
      <c r="H23" s="3"/>
      <c r="I23" s="3">
        <f>SUM(I24:I26)</f>
        <v>0</v>
      </c>
      <c r="J23" s="3">
        <f>SUM(J24:J26)</f>
        <v>0</v>
      </c>
      <c r="K23" s="3">
        <f>SUM(K24:K26)</f>
        <v>0</v>
      </c>
      <c r="L23" s="3">
        <f>SUM(L24:L26)</f>
        <v>0</v>
      </c>
      <c r="M23" s="30"/>
    </row>
    <row r="24" spans="1:13" ht="30.75" customHeight="1" x14ac:dyDescent="0.15">
      <c r="A24" s="25" t="s">
        <v>24</v>
      </c>
      <c r="B24" s="41" t="s">
        <v>52</v>
      </c>
      <c r="C24" s="40" t="s">
        <v>93</v>
      </c>
      <c r="D24" s="41" t="s">
        <v>49</v>
      </c>
      <c r="E24" s="41"/>
      <c r="F24" s="72" t="s">
        <v>78</v>
      </c>
      <c r="G24" s="65"/>
      <c r="H24" s="72" t="s">
        <v>22</v>
      </c>
      <c r="I24" s="10">
        <f>SUM(J24:L24)</f>
        <v>0</v>
      </c>
      <c r="J24" s="10">
        <f>IF(F24="친환경사과적화제",G24*280*0.15,IF(F24="과실장기저장제",G24*33*0.15,IF(F24="비파괴당도측정기",G24*3300*0.15,IF(F24="농업용수처리기",G24*7000*0.15,IF(F24="신선도유지기",G24*2500*0.15,0)))))</f>
        <v>0</v>
      </c>
      <c r="K24" s="10">
        <f>IF(F24="친환경사과적화제",G24*280*0.35,IF(F24="과실장기저장제",G24*33*0.35,IF(F24="비파괴당도측정기",G24*3300*0.35,IF(F24="농업용수처리기",G24*7000*0.35,IF(F24="신선도유지기",G24*2500*0.35,0)))))</f>
        <v>0</v>
      </c>
      <c r="L24" s="10">
        <f>IF(F24="친환경사과적화제",G24*280*0.5,IF(F24="과실장기저장제",G24*33*0.55,IF(F24="비파괴당도측정기",G24*3300*0.5,IF(F24="농업용수처리기",G24*7000*0.5,IF(F24="신선도유지기",G24*2500*0.5,0)))))</f>
        <v>0</v>
      </c>
      <c r="M24" s="84"/>
    </row>
    <row r="25" spans="1:13" ht="30.75" customHeight="1" x14ac:dyDescent="0.15">
      <c r="A25" s="25"/>
      <c r="B25" s="41"/>
      <c r="C25" s="41"/>
      <c r="D25" s="41"/>
      <c r="E25" s="41"/>
      <c r="F25" s="72"/>
      <c r="G25" s="65"/>
      <c r="H25" s="72" t="s">
        <v>22</v>
      </c>
      <c r="I25" s="10">
        <f>SUM(J25:L25)</f>
        <v>0</v>
      </c>
      <c r="J25" s="10">
        <f>IF(F25="친환경사과적화제",G25*280*0.15,IF(F25="과실장기저장제",G25*33*0.15,IF(F25="비파괴당도측정기",G25*3300*0.15,IF(F25="농업용수처리기",G25*7000*0.15,IF(F25="신선도유지기",G25*2500*0.15,0)))))</f>
        <v>0</v>
      </c>
      <c r="K25" s="10">
        <f>IF(F25="친환경사과적화제",G25*280*0.35,IF(F25="과실장기저장제",G25*33*0.35,IF(F25="비파괴당도측정기",G25*3300*0.35,IF(F25="농업용수처리기",G25*7000*0.35,IF(F25="신선도유지기",G25*2500*0.35,0)))))</f>
        <v>0</v>
      </c>
      <c r="L25" s="10">
        <f>IF(F25="친환경사과적화제",G25*280*0.5,IF(F25="과실장기저장제",G25*33*0.55,IF(F25="비파괴당도측정기",G25*3300*0.5,IF(F25="농업용수처리기",G25*7000*0.5,IF(F25="신선도유지기",G25*2500*0.5,0)))))</f>
        <v>0</v>
      </c>
      <c r="M25" s="84"/>
    </row>
    <row r="26" spans="1:13" ht="30.75" customHeight="1" thickBot="1" x14ac:dyDescent="0.2">
      <c r="A26" s="76"/>
      <c r="B26" s="78"/>
      <c r="C26" s="78"/>
      <c r="D26" s="78"/>
      <c r="E26" s="78"/>
      <c r="F26" s="79"/>
      <c r="G26" s="79"/>
      <c r="H26" s="80" t="s">
        <v>22</v>
      </c>
      <c r="I26" s="61">
        <f>SUM(J26:L26)</f>
        <v>0</v>
      </c>
      <c r="J26" s="61">
        <f>IF(F26="친환경사과적화제",G26*280*0.15,IF(F26="과실장기저장제",G26*33*0.15,IF(F26="비파괴당도측정기",G26*3300*0.15,IF(F26="농업용수처리기",G26*7000*0.15,IF(F26="신선도유지기",G26*2500*0.15,0)))))</f>
        <v>0</v>
      </c>
      <c r="K26" s="61">
        <f>IF(F26="친환경사과적화제",G26*280*0.35,IF(F26="과실장기저장제",G26*33*0.35,IF(F26="비파괴당도측정기",G26*3300*0.35,IF(F26="농업용수처리기",G26*7000*0.35,IF(F26="신선도유지기",G26*2500*0.35,0)))))</f>
        <v>0</v>
      </c>
      <c r="L26" s="61">
        <f>IF(F26="친환경사과적화제",G26*280*0.5,IF(F26="과실장기저장제",G26*33*0.55,IF(F26="비파괴당도측정기",G26*3300*0.5,IF(F26="농업용수처리기",G26*7000*0.5,IF(F26="신선도유지기",G26*2500*0.5,0)))))</f>
        <v>0</v>
      </c>
      <c r="M26" s="29"/>
    </row>
  </sheetData>
  <mergeCells count="8">
    <mergeCell ref="E4:E5"/>
    <mergeCell ref="F4:H4"/>
    <mergeCell ref="A1:M1"/>
    <mergeCell ref="A4:A5"/>
    <mergeCell ref="B4:C4"/>
    <mergeCell ref="D4:D5"/>
    <mergeCell ref="I4:L4"/>
    <mergeCell ref="M4:M5"/>
  </mergeCells>
  <phoneticPr fontId="2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1"/>
  <sheetViews>
    <sheetView zoomScaleNormal="100" workbookViewId="0">
      <selection activeCell="C7" sqref="C7"/>
    </sheetView>
  </sheetViews>
  <sheetFormatPr defaultRowHeight="13.5" x14ac:dyDescent="0.15"/>
  <cols>
    <col min="1" max="2" width="6.77734375" customWidth="1"/>
    <col min="3" max="3" width="16.6640625" customWidth="1"/>
    <col min="4" max="5" width="7.88671875" customWidth="1"/>
    <col min="6" max="6" width="14" customWidth="1"/>
    <col min="7" max="7" width="5.77734375" customWidth="1"/>
    <col min="8" max="8" width="6.6640625" customWidth="1"/>
    <col min="9" max="9" width="4" customWidth="1"/>
    <col min="10" max="13" width="10.44140625" customWidth="1"/>
    <col min="14" max="14" width="8.77734375" customWidth="1"/>
  </cols>
  <sheetData>
    <row r="1" spans="1:14" ht="53.25" customHeight="1" x14ac:dyDescent="0.1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39" customHeight="1" x14ac:dyDescent="0.15">
      <c r="A2" s="1" t="s">
        <v>15</v>
      </c>
      <c r="B2" s="1"/>
      <c r="C2" s="1"/>
      <c r="D2" s="1"/>
      <c r="E2" s="1"/>
      <c r="F2" s="5"/>
    </row>
    <row r="3" spans="1:14" ht="19.5" customHeight="1" thickBot="1" x14ac:dyDescent="0.2">
      <c r="A3" s="1"/>
      <c r="B3" s="1"/>
      <c r="C3" s="1"/>
      <c r="D3" s="1"/>
      <c r="E3" s="1"/>
      <c r="F3" s="5"/>
      <c r="N3" t="s">
        <v>54</v>
      </c>
    </row>
    <row r="4" spans="1:14" ht="18.75" customHeight="1" x14ac:dyDescent="0.15">
      <c r="A4" s="95" t="s">
        <v>2</v>
      </c>
      <c r="B4" s="97" t="s">
        <v>47</v>
      </c>
      <c r="C4" s="98"/>
      <c r="D4" s="99" t="s">
        <v>48</v>
      </c>
      <c r="E4" s="106" t="s">
        <v>85</v>
      </c>
      <c r="F4" s="107" t="s">
        <v>11</v>
      </c>
      <c r="G4" s="107"/>
      <c r="H4" s="107"/>
      <c r="I4" s="107"/>
      <c r="J4" s="103" t="s">
        <v>55</v>
      </c>
      <c r="K4" s="103"/>
      <c r="L4" s="103"/>
      <c r="M4" s="103"/>
      <c r="N4" s="104" t="s">
        <v>12</v>
      </c>
    </row>
    <row r="5" spans="1:14" ht="33.75" customHeight="1" x14ac:dyDescent="0.15">
      <c r="A5" s="96"/>
      <c r="B5" s="35" t="s">
        <v>56</v>
      </c>
      <c r="C5" s="35" t="s">
        <v>51</v>
      </c>
      <c r="D5" s="100"/>
      <c r="E5" s="100"/>
      <c r="F5" s="69" t="s">
        <v>9</v>
      </c>
      <c r="G5" s="22" t="s">
        <v>8</v>
      </c>
      <c r="H5" s="20" t="s">
        <v>13</v>
      </c>
      <c r="I5" s="82" t="s">
        <v>7</v>
      </c>
      <c r="J5" s="22" t="s">
        <v>3</v>
      </c>
      <c r="K5" s="22" t="s">
        <v>5</v>
      </c>
      <c r="L5" s="22" t="s">
        <v>14</v>
      </c>
      <c r="M5" s="22" t="s">
        <v>4</v>
      </c>
      <c r="N5" s="105"/>
    </row>
    <row r="6" spans="1:14" ht="30.75" customHeight="1" x14ac:dyDescent="0.15">
      <c r="A6" s="23" t="s">
        <v>16</v>
      </c>
      <c r="B6" s="34"/>
      <c r="C6" s="2"/>
      <c r="D6" s="2"/>
      <c r="E6" s="2"/>
      <c r="F6" s="6"/>
      <c r="G6" s="12"/>
      <c r="H6" s="3"/>
      <c r="I6" s="3"/>
      <c r="J6" s="4">
        <f t="shared" ref="J6:J11" si="0">SUM(K6:M6)</f>
        <v>0</v>
      </c>
      <c r="K6" s="4">
        <f>SUM(K7:K15)</f>
        <v>0</v>
      </c>
      <c r="L6" s="4">
        <f>SUM(L7:L15)</f>
        <v>0</v>
      </c>
      <c r="M6" s="4">
        <f>SUM(M7:M15)</f>
        <v>0</v>
      </c>
      <c r="N6" s="24"/>
    </row>
    <row r="7" spans="1:14" ht="30.75" customHeight="1" x14ac:dyDescent="0.15">
      <c r="A7" s="25" t="s">
        <v>24</v>
      </c>
      <c r="B7" s="39" t="s">
        <v>57</v>
      </c>
      <c r="C7" s="40" t="s">
        <v>93</v>
      </c>
      <c r="D7" s="41" t="s">
        <v>44</v>
      </c>
      <c r="E7" s="41"/>
      <c r="F7" s="41" t="s">
        <v>45</v>
      </c>
      <c r="G7" s="64"/>
      <c r="H7" s="45"/>
      <c r="I7" s="46" t="s">
        <v>18</v>
      </c>
      <c r="J7" s="10">
        <f t="shared" si="0"/>
        <v>0</v>
      </c>
      <c r="K7" s="10">
        <f>G7*H7*0.15</f>
        <v>0</v>
      </c>
      <c r="L7" s="10">
        <f>G7*H7*0.35</f>
        <v>0</v>
      </c>
      <c r="M7" s="10">
        <f>G7*H7*0.5</f>
        <v>0</v>
      </c>
      <c r="N7" s="26"/>
    </row>
    <row r="8" spans="1:14" ht="30.75" customHeight="1" x14ac:dyDescent="0.15">
      <c r="A8" s="25"/>
      <c r="B8" s="42"/>
      <c r="C8" s="41"/>
      <c r="D8" s="41" t="s">
        <v>27</v>
      </c>
      <c r="E8" s="41"/>
      <c r="F8" s="47" t="s">
        <v>28</v>
      </c>
      <c r="G8" s="64"/>
      <c r="H8" s="45"/>
      <c r="I8" s="46" t="s">
        <v>18</v>
      </c>
      <c r="J8" s="10">
        <f t="shared" si="0"/>
        <v>0</v>
      </c>
      <c r="K8" s="10">
        <f>G8*H8*0.15</f>
        <v>0</v>
      </c>
      <c r="L8" s="10">
        <f>G8*H8*0.35</f>
        <v>0</v>
      </c>
      <c r="M8" s="10">
        <f>G8*H8*0.5</f>
        <v>0</v>
      </c>
      <c r="N8" s="26"/>
    </row>
    <row r="9" spans="1:14" ht="30.75" customHeight="1" x14ac:dyDescent="0.15">
      <c r="A9" s="25"/>
      <c r="B9" s="42"/>
      <c r="C9" s="41"/>
      <c r="D9" s="41" t="s">
        <v>46</v>
      </c>
      <c r="E9" s="41"/>
      <c r="F9" s="41" t="s">
        <v>29</v>
      </c>
      <c r="G9" s="64"/>
      <c r="H9" s="45"/>
      <c r="I9" s="46" t="s">
        <v>19</v>
      </c>
      <c r="J9" s="10">
        <f t="shared" si="0"/>
        <v>0</v>
      </c>
      <c r="K9" s="10">
        <f>G9*H9*0.15</f>
        <v>0</v>
      </c>
      <c r="L9" s="10">
        <f>G9*H9*0.35</f>
        <v>0</v>
      </c>
      <c r="M9" s="10">
        <f>G9*H9*0.5</f>
        <v>0</v>
      </c>
      <c r="N9" s="26"/>
    </row>
    <row r="10" spans="1:14" ht="30.75" customHeight="1" x14ac:dyDescent="0.15">
      <c r="A10" s="25"/>
      <c r="B10" s="42"/>
      <c r="C10" s="41"/>
      <c r="D10" s="41"/>
      <c r="E10" s="41"/>
      <c r="F10" s="41"/>
      <c r="G10" s="49"/>
      <c r="H10" s="45"/>
      <c r="I10" s="46"/>
      <c r="J10" s="10">
        <f t="shared" si="0"/>
        <v>0</v>
      </c>
      <c r="K10" s="10">
        <f>G10*H10*0.15</f>
        <v>0</v>
      </c>
      <c r="L10" s="10">
        <f>G10*H10*0.35</f>
        <v>0</v>
      </c>
      <c r="M10" s="10">
        <f>G10*H10*0.5</f>
        <v>0</v>
      </c>
      <c r="N10" s="26"/>
    </row>
    <row r="11" spans="1:14" ht="30.75" customHeight="1" thickBot="1" x14ac:dyDescent="0.2">
      <c r="A11" s="27"/>
      <c r="B11" s="43"/>
      <c r="C11" s="44"/>
      <c r="D11" s="44"/>
      <c r="E11" s="44"/>
      <c r="F11" s="44"/>
      <c r="G11" s="50"/>
      <c r="H11" s="57"/>
      <c r="I11" s="48"/>
      <c r="J11" s="28">
        <f t="shared" si="0"/>
        <v>0</v>
      </c>
      <c r="K11" s="28">
        <f>G11*H11*0.15</f>
        <v>0</v>
      </c>
      <c r="L11" s="28">
        <f>G11*H11*0.35</f>
        <v>0</v>
      </c>
      <c r="M11" s="28">
        <f>G11*H11*0.5</f>
        <v>0</v>
      </c>
      <c r="N11" s="29"/>
    </row>
  </sheetData>
  <mergeCells count="8">
    <mergeCell ref="F4:I4"/>
    <mergeCell ref="E4:E5"/>
    <mergeCell ref="B4:C4"/>
    <mergeCell ref="A1:N1"/>
    <mergeCell ref="N4:N5"/>
    <mergeCell ref="D4:D5"/>
    <mergeCell ref="A4:A5"/>
    <mergeCell ref="J4:M4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1"/>
  <sheetViews>
    <sheetView zoomScaleNormal="100" workbookViewId="0">
      <selection activeCell="C7" sqref="C7"/>
    </sheetView>
  </sheetViews>
  <sheetFormatPr defaultRowHeight="13.5" x14ac:dyDescent="0.15"/>
  <cols>
    <col min="1" max="2" width="6.77734375" customWidth="1"/>
    <col min="3" max="5" width="15.33203125" customWidth="1"/>
    <col min="6" max="6" width="16.44140625" customWidth="1"/>
    <col min="7" max="7" width="8.5546875" customWidth="1"/>
    <col min="8" max="8" width="8.6640625" customWidth="1"/>
    <col min="9" max="9" width="4.6640625" customWidth="1"/>
    <col min="10" max="13" width="9.88671875" customWidth="1"/>
    <col min="14" max="14" width="9" customWidth="1"/>
    <col min="15" max="15" width="8.77734375" customWidth="1"/>
  </cols>
  <sheetData>
    <row r="1" spans="1:14" ht="53.25" customHeight="1" x14ac:dyDescent="0.1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36" customHeight="1" x14ac:dyDescent="0.15">
      <c r="A2" s="1" t="s">
        <v>23</v>
      </c>
      <c r="B2" s="1"/>
      <c r="C2" s="1"/>
      <c r="D2" s="1"/>
      <c r="E2" s="1"/>
      <c r="F2" s="5"/>
    </row>
    <row r="3" spans="1:14" ht="21.75" customHeight="1" thickBot="1" x14ac:dyDescent="0.2">
      <c r="A3" s="1"/>
      <c r="B3" s="1"/>
      <c r="C3" s="1"/>
      <c r="D3" s="1"/>
      <c r="E3" s="1"/>
      <c r="F3" s="5"/>
      <c r="N3" t="s">
        <v>54</v>
      </c>
    </row>
    <row r="4" spans="1:14" s="38" customFormat="1" ht="18.75" customHeight="1" x14ac:dyDescent="0.15">
      <c r="A4" s="95" t="s">
        <v>2</v>
      </c>
      <c r="B4" s="97" t="s">
        <v>47</v>
      </c>
      <c r="C4" s="98"/>
      <c r="D4" s="99" t="s">
        <v>48</v>
      </c>
      <c r="E4" s="106" t="s">
        <v>85</v>
      </c>
      <c r="F4" s="107" t="s">
        <v>11</v>
      </c>
      <c r="G4" s="107"/>
      <c r="H4" s="107"/>
      <c r="I4" s="107"/>
      <c r="J4" s="103" t="s">
        <v>55</v>
      </c>
      <c r="K4" s="103"/>
      <c r="L4" s="103"/>
      <c r="M4" s="103"/>
      <c r="N4" s="109" t="s">
        <v>12</v>
      </c>
    </row>
    <row r="5" spans="1:14" s="38" customFormat="1" ht="33.75" customHeight="1" x14ac:dyDescent="0.15">
      <c r="A5" s="96"/>
      <c r="B5" s="37" t="s">
        <v>56</v>
      </c>
      <c r="C5" s="68" t="s">
        <v>51</v>
      </c>
      <c r="D5" s="100"/>
      <c r="E5" s="100"/>
      <c r="F5" s="69" t="s">
        <v>9</v>
      </c>
      <c r="G5" s="22" t="s">
        <v>8</v>
      </c>
      <c r="H5" s="20" t="s">
        <v>13</v>
      </c>
      <c r="I5" s="82" t="s">
        <v>7</v>
      </c>
      <c r="J5" s="22" t="s">
        <v>3</v>
      </c>
      <c r="K5" s="22" t="s">
        <v>5</v>
      </c>
      <c r="L5" s="22" t="s">
        <v>14</v>
      </c>
      <c r="M5" s="22" t="s">
        <v>4</v>
      </c>
      <c r="N5" s="114"/>
    </row>
    <row r="6" spans="1:14" ht="30.75" customHeight="1" x14ac:dyDescent="0.15">
      <c r="A6" s="23"/>
      <c r="B6" s="34"/>
      <c r="C6" s="34"/>
      <c r="D6" s="34"/>
      <c r="E6" s="34"/>
      <c r="F6" s="6" t="s">
        <v>10</v>
      </c>
      <c r="G6" s="12"/>
      <c r="H6" s="3"/>
      <c r="I6" s="3"/>
      <c r="J6" s="4">
        <f t="shared" ref="J6:J11" si="0">SUM(K6:M6)</f>
        <v>0</v>
      </c>
      <c r="K6" s="4">
        <f>SUM(K7:K12)</f>
        <v>0</v>
      </c>
      <c r="L6" s="4">
        <f>SUM(L7:L12)</f>
        <v>0</v>
      </c>
      <c r="M6" s="4">
        <f>SUM(M7:M12)</f>
        <v>0</v>
      </c>
      <c r="N6" s="30"/>
    </row>
    <row r="7" spans="1:14" ht="30.75" customHeight="1" x14ac:dyDescent="0.15">
      <c r="A7" s="25" t="s">
        <v>24</v>
      </c>
      <c r="B7" s="51" t="s">
        <v>52</v>
      </c>
      <c r="C7" s="40" t="s">
        <v>93</v>
      </c>
      <c r="D7" s="93"/>
      <c r="E7" s="83"/>
      <c r="F7" s="52" t="s">
        <v>25</v>
      </c>
      <c r="G7" s="62"/>
      <c r="H7" s="52"/>
      <c r="I7" s="41" t="s">
        <v>22</v>
      </c>
      <c r="J7" s="11">
        <f t="shared" si="0"/>
        <v>0</v>
      </c>
      <c r="K7" s="11">
        <f>G7*H7*0.15</f>
        <v>0</v>
      </c>
      <c r="L7" s="11">
        <f>G7*H7*0.35</f>
        <v>0</v>
      </c>
      <c r="M7" s="11">
        <f>G7*H7*0.5</f>
        <v>0</v>
      </c>
      <c r="N7" s="31"/>
    </row>
    <row r="8" spans="1:14" ht="30.75" customHeight="1" x14ac:dyDescent="0.15">
      <c r="A8" s="25"/>
      <c r="B8" s="39"/>
      <c r="C8" s="40"/>
      <c r="D8" s="93"/>
      <c r="E8" s="83"/>
      <c r="F8" s="53" t="s">
        <v>20</v>
      </c>
      <c r="G8" s="62"/>
      <c r="H8" s="52"/>
      <c r="I8" s="41" t="s">
        <v>17</v>
      </c>
      <c r="J8" s="11">
        <f t="shared" si="0"/>
        <v>0</v>
      </c>
      <c r="K8" s="11">
        <f>G8*H8*0.15</f>
        <v>0</v>
      </c>
      <c r="L8" s="11">
        <f>G8*H8*0.35</f>
        <v>0</v>
      </c>
      <c r="M8" s="11">
        <f>G8*H8*0.5</f>
        <v>0</v>
      </c>
      <c r="N8" s="31"/>
    </row>
    <row r="9" spans="1:14" ht="30.75" customHeight="1" x14ac:dyDescent="0.15">
      <c r="A9" s="25"/>
      <c r="B9" s="42"/>
      <c r="C9" s="42"/>
      <c r="D9" s="42"/>
      <c r="E9" s="41"/>
      <c r="F9" s="52" t="s">
        <v>26</v>
      </c>
      <c r="G9" s="62"/>
      <c r="H9" s="52"/>
      <c r="I9" s="41" t="s">
        <v>19</v>
      </c>
      <c r="J9" s="11">
        <f t="shared" si="0"/>
        <v>0</v>
      </c>
      <c r="K9" s="11">
        <f>G9*H9*0.15</f>
        <v>0</v>
      </c>
      <c r="L9" s="11">
        <f>G9*H9*0.35</f>
        <v>0</v>
      </c>
      <c r="M9" s="11">
        <f>G9*H9*0.5</f>
        <v>0</v>
      </c>
      <c r="N9" s="31"/>
    </row>
    <row r="10" spans="1:14" ht="30.75" customHeight="1" x14ac:dyDescent="0.15">
      <c r="A10" s="25"/>
      <c r="B10" s="42"/>
      <c r="C10" s="42"/>
      <c r="D10" s="42"/>
      <c r="E10" s="41"/>
      <c r="F10" s="52"/>
      <c r="G10" s="62"/>
      <c r="H10" s="52"/>
      <c r="I10" s="41"/>
      <c r="J10" s="11">
        <f t="shared" si="0"/>
        <v>0</v>
      </c>
      <c r="K10" s="11">
        <f>G10*H10*0.15</f>
        <v>0</v>
      </c>
      <c r="L10" s="11">
        <f>G10*H10*0.35</f>
        <v>0</v>
      </c>
      <c r="M10" s="11">
        <f>G10*H10*0.5</f>
        <v>0</v>
      </c>
      <c r="N10" s="31"/>
    </row>
    <row r="11" spans="1:14" ht="30.75" customHeight="1" thickBot="1" x14ac:dyDescent="0.2">
      <c r="A11" s="27"/>
      <c r="B11" s="43"/>
      <c r="C11" s="43"/>
      <c r="D11" s="77"/>
      <c r="E11" s="78"/>
      <c r="F11" s="54"/>
      <c r="G11" s="63"/>
      <c r="H11" s="54"/>
      <c r="I11" s="44"/>
      <c r="J11" s="32">
        <f t="shared" si="0"/>
        <v>0</v>
      </c>
      <c r="K11" s="32">
        <f>G11*H11*0.15</f>
        <v>0</v>
      </c>
      <c r="L11" s="32">
        <f>G11*H11*0.35</f>
        <v>0</v>
      </c>
      <c r="M11" s="32">
        <f>G11*H11*0.5</f>
        <v>0</v>
      </c>
      <c r="N11" s="33"/>
    </row>
  </sheetData>
  <mergeCells count="8">
    <mergeCell ref="E4:E5"/>
    <mergeCell ref="F4:I4"/>
    <mergeCell ref="B4:C4"/>
    <mergeCell ref="A1:N1"/>
    <mergeCell ref="N4:N5"/>
    <mergeCell ref="A4:A5"/>
    <mergeCell ref="J4:M4"/>
    <mergeCell ref="D4:D5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"/>
  <sheetViews>
    <sheetView zoomScaleNormal="100" workbookViewId="0">
      <selection activeCell="C7" sqref="C7"/>
    </sheetView>
  </sheetViews>
  <sheetFormatPr defaultRowHeight="13.5" x14ac:dyDescent="0.15"/>
  <cols>
    <col min="1" max="2" width="6.77734375" customWidth="1"/>
    <col min="3" max="3" width="15.33203125" customWidth="1"/>
    <col min="4" max="4" width="16.44140625" customWidth="1"/>
    <col min="5" max="7" width="7.6640625" customWidth="1"/>
    <col min="8" max="8" width="8.6640625" customWidth="1"/>
    <col min="9" max="9" width="4.6640625" customWidth="1"/>
    <col min="10" max="13" width="9.88671875" customWidth="1"/>
    <col min="14" max="14" width="9" customWidth="1"/>
    <col min="15" max="15" width="8.77734375" customWidth="1"/>
  </cols>
  <sheetData>
    <row r="1" spans="1:14" ht="53.25" customHeight="1" x14ac:dyDescent="0.1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36" customHeight="1" x14ac:dyDescent="0.15">
      <c r="A2" s="1" t="s">
        <v>60</v>
      </c>
      <c r="B2" s="1"/>
      <c r="C2" s="1"/>
      <c r="D2" s="5"/>
    </row>
    <row r="3" spans="1:14" ht="21.75" customHeight="1" thickBot="1" x14ac:dyDescent="0.2">
      <c r="A3" s="1"/>
      <c r="B3" s="1"/>
      <c r="C3" s="1"/>
      <c r="D3" s="5"/>
      <c r="N3" t="s">
        <v>54</v>
      </c>
    </row>
    <row r="4" spans="1:14" ht="18.75" customHeight="1" x14ac:dyDescent="0.15">
      <c r="A4" s="95" t="s">
        <v>2</v>
      </c>
      <c r="B4" s="97" t="s">
        <v>47</v>
      </c>
      <c r="C4" s="98"/>
      <c r="D4" s="99" t="s">
        <v>48</v>
      </c>
      <c r="E4" s="106" t="s">
        <v>85</v>
      </c>
      <c r="F4" s="107" t="s">
        <v>11</v>
      </c>
      <c r="G4" s="107"/>
      <c r="H4" s="107"/>
      <c r="I4" s="107"/>
      <c r="J4" s="103" t="s">
        <v>55</v>
      </c>
      <c r="K4" s="103"/>
      <c r="L4" s="103"/>
      <c r="M4" s="103"/>
      <c r="N4" s="109" t="s">
        <v>12</v>
      </c>
    </row>
    <row r="5" spans="1:14" ht="33.75" customHeight="1" x14ac:dyDescent="0.15">
      <c r="A5" s="96"/>
      <c r="B5" s="37" t="s">
        <v>56</v>
      </c>
      <c r="C5" s="66" t="s">
        <v>51</v>
      </c>
      <c r="D5" s="100"/>
      <c r="E5" s="100"/>
      <c r="F5" s="82" t="s">
        <v>90</v>
      </c>
      <c r="G5" s="22" t="s">
        <v>8</v>
      </c>
      <c r="H5" s="20" t="s">
        <v>13</v>
      </c>
      <c r="I5" s="82" t="s">
        <v>7</v>
      </c>
      <c r="J5" s="22" t="s">
        <v>3</v>
      </c>
      <c r="K5" s="22" t="s">
        <v>5</v>
      </c>
      <c r="L5" s="22" t="s">
        <v>14</v>
      </c>
      <c r="M5" s="22" t="s">
        <v>4</v>
      </c>
      <c r="N5" s="110"/>
    </row>
    <row r="6" spans="1:14" ht="30.75" customHeight="1" x14ac:dyDescent="0.15">
      <c r="A6" s="23" t="s">
        <v>10</v>
      </c>
      <c r="B6" s="34"/>
      <c r="C6" s="34"/>
      <c r="D6" s="6"/>
      <c r="E6" s="8"/>
      <c r="F6" s="91"/>
      <c r="G6" s="91"/>
      <c r="H6" s="3"/>
      <c r="I6" s="3"/>
      <c r="J6" s="4">
        <f t="shared" ref="J6:J10" si="0">SUM(K6:M6)</f>
        <v>0</v>
      </c>
      <c r="K6" s="4">
        <f>SUM(K7:K12)</f>
        <v>0</v>
      </c>
      <c r="L6" s="4">
        <f>SUM(L7:L12)</f>
        <v>0</v>
      </c>
      <c r="M6" s="4">
        <f>SUM(M7:M12)</f>
        <v>0</v>
      </c>
      <c r="N6" s="30"/>
    </row>
    <row r="7" spans="1:14" ht="30.75" customHeight="1" x14ac:dyDescent="0.15">
      <c r="A7" s="25" t="s">
        <v>24</v>
      </c>
      <c r="B7" s="51" t="s">
        <v>52</v>
      </c>
      <c r="C7" s="40" t="s">
        <v>93</v>
      </c>
      <c r="D7" s="52"/>
      <c r="E7" s="55"/>
      <c r="F7" s="52" t="s">
        <v>61</v>
      </c>
      <c r="G7" s="52"/>
      <c r="H7" s="52"/>
      <c r="I7" s="41" t="s">
        <v>62</v>
      </c>
      <c r="J7" s="11">
        <f t="shared" si="0"/>
        <v>0</v>
      </c>
      <c r="K7" s="11">
        <f>G7*H7*0.15</f>
        <v>0</v>
      </c>
      <c r="L7" s="11">
        <f>G7*H7*0.35</f>
        <v>0</v>
      </c>
      <c r="M7" s="11">
        <f>G7*H7*0.5</f>
        <v>0</v>
      </c>
      <c r="N7" s="31"/>
    </row>
    <row r="8" spans="1:14" ht="30.75" customHeight="1" x14ac:dyDescent="0.15">
      <c r="A8" s="25"/>
      <c r="B8" s="39"/>
      <c r="C8" s="40"/>
      <c r="D8" s="53"/>
      <c r="E8" s="55"/>
      <c r="F8" s="53" t="s">
        <v>88</v>
      </c>
      <c r="G8" s="53"/>
      <c r="H8" s="52"/>
      <c r="I8" s="41" t="s">
        <v>63</v>
      </c>
      <c r="J8" s="11">
        <f t="shared" si="0"/>
        <v>0</v>
      </c>
      <c r="K8" s="11">
        <f>G8*H8*0.15</f>
        <v>0</v>
      </c>
      <c r="L8" s="11">
        <f>G8*H8*0.35</f>
        <v>0</v>
      </c>
      <c r="M8" s="11">
        <f>G8*H8*0.5</f>
        <v>0</v>
      </c>
      <c r="N8" s="31"/>
    </row>
    <row r="9" spans="1:14" ht="30.75" customHeight="1" x14ac:dyDescent="0.15">
      <c r="A9" s="25"/>
      <c r="B9" s="42"/>
      <c r="C9" s="42"/>
      <c r="D9" s="53"/>
      <c r="E9" s="55"/>
      <c r="F9" s="53" t="s">
        <v>89</v>
      </c>
      <c r="G9" s="53"/>
      <c r="H9" s="52"/>
      <c r="I9" s="41" t="s">
        <v>63</v>
      </c>
      <c r="J9" s="11">
        <f t="shared" si="0"/>
        <v>0</v>
      </c>
      <c r="K9" s="11">
        <f>G9*H9*0.15</f>
        <v>0</v>
      </c>
      <c r="L9" s="11">
        <f>G9*H9*0.35</f>
        <v>0</v>
      </c>
      <c r="M9" s="11">
        <f>G9*H9*0.5</f>
        <v>0</v>
      </c>
      <c r="N9" s="31"/>
    </row>
    <row r="10" spans="1:14" ht="30.75" customHeight="1" x14ac:dyDescent="0.15">
      <c r="A10" s="25"/>
      <c r="B10" s="42"/>
      <c r="C10" s="42"/>
      <c r="D10" s="52"/>
      <c r="E10" s="55"/>
      <c r="F10" s="41" t="s">
        <v>91</v>
      </c>
      <c r="G10" s="41"/>
      <c r="H10" s="52"/>
      <c r="I10" s="41" t="s">
        <v>92</v>
      </c>
      <c r="J10" s="11">
        <f t="shared" si="0"/>
        <v>0</v>
      </c>
      <c r="K10" s="11">
        <f>G10*H10*0.15</f>
        <v>0</v>
      </c>
      <c r="L10" s="11">
        <f>G10*H10*0.35</f>
        <v>0</v>
      </c>
      <c r="M10" s="11">
        <f>G10*H10*0.5</f>
        <v>0</v>
      </c>
      <c r="N10" s="31"/>
    </row>
    <row r="11" spans="1:14" ht="30.75" customHeight="1" thickBot="1" x14ac:dyDescent="0.2">
      <c r="A11" s="27"/>
      <c r="B11" s="43"/>
      <c r="C11" s="43"/>
      <c r="D11" s="54"/>
      <c r="E11" s="56"/>
      <c r="F11" s="78"/>
      <c r="G11" s="78"/>
      <c r="H11" s="92"/>
      <c r="I11" s="78"/>
      <c r="J11" s="32"/>
      <c r="K11" s="32"/>
      <c r="L11" s="32"/>
      <c r="M11" s="32"/>
      <c r="N11" s="33"/>
    </row>
  </sheetData>
  <mergeCells count="8">
    <mergeCell ref="F4:I4"/>
    <mergeCell ref="A1:N1"/>
    <mergeCell ref="A4:A5"/>
    <mergeCell ref="B4:C4"/>
    <mergeCell ref="D4:D5"/>
    <mergeCell ref="J4:M4"/>
    <mergeCell ref="N4:N5"/>
    <mergeCell ref="E4:E5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7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"/>
  <sheetViews>
    <sheetView zoomScaleNormal="100" workbookViewId="0">
      <selection activeCell="E14" sqref="E14"/>
    </sheetView>
  </sheetViews>
  <sheetFormatPr defaultRowHeight="13.5" x14ac:dyDescent="0.15"/>
  <cols>
    <col min="1" max="1" width="7.77734375" customWidth="1"/>
    <col min="2" max="2" width="17.33203125" customWidth="1"/>
    <col min="3" max="3" width="3" customWidth="1"/>
    <col min="4" max="4" width="7.44140625" customWidth="1"/>
    <col min="5" max="5" width="8.21875" customWidth="1"/>
    <col min="6" max="6" width="3.33203125" customWidth="1"/>
    <col min="7" max="10" width="9.5546875" customWidth="1"/>
    <col min="11" max="11" width="9.33203125" customWidth="1"/>
    <col min="12" max="12" width="8.77734375" customWidth="1"/>
  </cols>
  <sheetData>
    <row r="1" spans="1:11" ht="43.5" customHeight="1" x14ac:dyDescent="0.1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</row>
    <row r="2" spans="1:11" ht="43.5" customHeight="1" x14ac:dyDescent="0.15">
      <c r="A2" s="1" t="s">
        <v>21</v>
      </c>
      <c r="B2" s="5"/>
    </row>
    <row r="3" spans="1:11" ht="18.75" customHeight="1" x14ac:dyDescent="0.15">
      <c r="A3" s="117" t="s">
        <v>30</v>
      </c>
      <c r="B3" s="118" t="s">
        <v>31</v>
      </c>
      <c r="C3" s="119" t="s">
        <v>32</v>
      </c>
      <c r="D3" s="120"/>
      <c r="E3" s="119" t="s">
        <v>33</v>
      </c>
      <c r="F3" s="120"/>
      <c r="G3" s="117" t="s">
        <v>34</v>
      </c>
      <c r="H3" s="117"/>
      <c r="I3" s="117"/>
      <c r="J3" s="117"/>
      <c r="K3" s="115" t="s">
        <v>35</v>
      </c>
    </row>
    <row r="4" spans="1:11" ht="33.75" customHeight="1" x14ac:dyDescent="0.15">
      <c r="A4" s="117"/>
      <c r="B4" s="118"/>
      <c r="C4" s="121"/>
      <c r="D4" s="122"/>
      <c r="E4" s="14" t="s">
        <v>36</v>
      </c>
      <c r="F4" s="19" t="s">
        <v>37</v>
      </c>
      <c r="G4" s="18" t="s">
        <v>38</v>
      </c>
      <c r="H4" s="18" t="s">
        <v>39</v>
      </c>
      <c r="I4" s="18" t="s">
        <v>40</v>
      </c>
      <c r="J4" s="18" t="s">
        <v>41</v>
      </c>
      <c r="K4" s="116"/>
    </row>
    <row r="5" spans="1:11" ht="30.75" customHeight="1" x14ac:dyDescent="0.15">
      <c r="A5" s="2"/>
      <c r="B5" s="6" t="s">
        <v>42</v>
      </c>
      <c r="C5" s="8"/>
      <c r="D5" s="7"/>
      <c r="E5" s="3"/>
      <c r="F5" s="3"/>
      <c r="G5" s="4">
        <f>SUM(H5:J5)</f>
        <v>0</v>
      </c>
      <c r="H5" s="4">
        <f>SUM(H6:H9)</f>
        <v>0</v>
      </c>
      <c r="I5" s="4">
        <f>SUM(I6:I9)</f>
        <v>0</v>
      </c>
      <c r="J5" s="4">
        <f>SUM(J6:J9)</f>
        <v>0</v>
      </c>
      <c r="K5" s="15"/>
    </row>
    <row r="6" spans="1:11" ht="30.75" customHeight="1" x14ac:dyDescent="0.15">
      <c r="A6" s="16"/>
      <c r="B6" s="58"/>
      <c r="C6" s="41"/>
      <c r="D6" s="59"/>
      <c r="E6" s="58"/>
      <c r="F6" s="58"/>
      <c r="G6" s="16">
        <f>SUM(H6:J6)</f>
        <v>0</v>
      </c>
      <c r="H6" s="16">
        <f>D6*E6*0.15</f>
        <v>0</v>
      </c>
      <c r="I6" s="16">
        <f>D6*E6*0.35</f>
        <v>0</v>
      </c>
      <c r="J6" s="16">
        <f>D6*E6*0.5</f>
        <v>0</v>
      </c>
      <c r="K6" s="9"/>
    </row>
    <row r="7" spans="1:11" ht="30.75" customHeight="1" x14ac:dyDescent="0.15">
      <c r="A7" s="16"/>
      <c r="B7" s="60"/>
      <c r="C7" s="41"/>
      <c r="D7" s="59"/>
      <c r="E7" s="58"/>
      <c r="F7" s="58"/>
      <c r="G7" s="16">
        <f>SUM(H7:J7)</f>
        <v>0</v>
      </c>
      <c r="H7" s="16">
        <f>D7*E7*0.15</f>
        <v>0</v>
      </c>
      <c r="I7" s="16">
        <f>D7*E7*0.35</f>
        <v>0</v>
      </c>
      <c r="J7" s="16">
        <f>D7*E7*0.5</f>
        <v>0</v>
      </c>
      <c r="K7" s="9"/>
    </row>
    <row r="8" spans="1:11" ht="30.75" customHeight="1" x14ac:dyDescent="0.15">
      <c r="A8" s="16"/>
      <c r="B8" s="60"/>
      <c r="C8" s="41"/>
      <c r="D8" s="59"/>
      <c r="E8" s="58"/>
      <c r="F8" s="58"/>
      <c r="G8" s="16">
        <f>SUM(H8:J8)</f>
        <v>0</v>
      </c>
      <c r="H8" s="16">
        <f>D8*E8*0.15</f>
        <v>0</v>
      </c>
      <c r="I8" s="16">
        <f>D8*E8*0.35</f>
        <v>0</v>
      </c>
      <c r="J8" s="16">
        <f>D8*E8*0.5</f>
        <v>0</v>
      </c>
      <c r="K8" s="9"/>
    </row>
    <row r="9" spans="1:11" ht="30.75" customHeight="1" x14ac:dyDescent="0.15">
      <c r="A9" s="16"/>
      <c r="B9" s="58"/>
      <c r="C9" s="41"/>
      <c r="D9" s="59"/>
      <c r="E9" s="58"/>
      <c r="F9" s="58"/>
      <c r="G9" s="16">
        <f>SUM(H9:J9)</f>
        <v>0</v>
      </c>
      <c r="H9" s="16">
        <f>D9*E9*0.15</f>
        <v>0</v>
      </c>
      <c r="I9" s="16">
        <f>D9*E9*0.35</f>
        <v>0</v>
      </c>
      <c r="J9" s="16">
        <f>D9*E9*0.5</f>
        <v>0</v>
      </c>
      <c r="K9" s="9"/>
    </row>
    <row r="11" spans="1:11" ht="16.5" x14ac:dyDescent="0.15">
      <c r="A11" s="17" t="s">
        <v>43</v>
      </c>
    </row>
  </sheetData>
  <mergeCells count="7">
    <mergeCell ref="A1:K1"/>
    <mergeCell ref="K3:K4"/>
    <mergeCell ref="A3:A4"/>
    <mergeCell ref="B3:B4"/>
    <mergeCell ref="E3:F3"/>
    <mergeCell ref="G3:J3"/>
    <mergeCell ref="C3:D4"/>
  </mergeCells>
  <phoneticPr fontId="2" type="noConversion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농가형저온저장고</vt:lpstr>
      <vt:lpstr>과수생력화장비</vt:lpstr>
      <vt:lpstr>과실생산비 절감 및 품질제고지원</vt:lpstr>
      <vt:lpstr>대체과수명품화</vt:lpstr>
      <vt:lpstr>화훼경쟁력제고</vt:lpstr>
      <vt:lpstr>화훼직거래활성화 지원</vt:lpstr>
      <vt:lpstr>신규사업</vt:lpstr>
    </vt:vector>
  </TitlesOfParts>
  <Company>Fruit &amp; Flower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MD</cp:lastModifiedBy>
  <cp:lastPrinted>2019-06-04T05:18:43Z</cp:lastPrinted>
  <dcterms:created xsi:type="dcterms:W3CDTF">2010-06-29T00:39:20Z</dcterms:created>
  <dcterms:modified xsi:type="dcterms:W3CDTF">2021-06-16T00:05:55Z</dcterms:modified>
</cp:coreProperties>
</file>