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600" yWindow="120" windowWidth="14160" windowHeight="9120" tabRatio="647"/>
  </bookViews>
  <sheets>
    <sheet name="1.사업팀제공" sheetId="15" r:id="rId1"/>
    <sheet name="2.사업팀제공" sheetId="10" r:id="rId2"/>
    <sheet name="3.소득기준금액계산" sheetId="14" r:id="rId3"/>
    <sheet name="4.건보료자료" sheetId="13" r:id="rId4"/>
  </sheets>
  <definedNames>
    <definedName name="_xlnm._FilterDatabase" localSheetId="1" hidden="1">'2.사업팀제공'!$A$5:$S$5</definedName>
    <definedName name="_xlnm.Print_Area" localSheetId="3">'4.건보료자료'!$A$1:$N$216</definedName>
    <definedName name="_xlnm.Print_Titles" localSheetId="1">'2.사업팀제공'!$4:$5</definedName>
    <definedName name="_xlnm.Print_Titles" localSheetId="3">'4.건보료자료'!$9:$10</definedName>
  </definedNames>
  <calcPr calcId="125725" fullCalcOnLoad="1"/>
</workbook>
</file>

<file path=xl/calcChain.xml><?xml version="1.0" encoding="utf-8"?>
<calcChain xmlns="http://schemas.openxmlformats.org/spreadsheetml/2006/main">
  <c r="B676" i="15"/>
  <c r="B747"/>
  <c r="G747" a="1"/>
  <c r="G747" s="1"/>
  <c r="G676" a="1"/>
  <c r="G676" s="1"/>
  <c r="D676" s="1"/>
  <c r="E676"/>
  <c r="E677" s="1"/>
  <c r="B8"/>
  <c r="G8" s="1" a="1"/>
  <c r="G8" s="1"/>
  <c r="B64"/>
  <c r="G64" a="1"/>
  <c r="G64" s="1"/>
  <c r="C64" s="1"/>
  <c r="C65" s="1"/>
  <c r="T13" i="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63"/>
  <c r="T64"/>
  <c r="T65"/>
  <c r="T66"/>
  <c r="T67"/>
  <c r="T68"/>
  <c r="T69"/>
  <c r="T70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T108"/>
  <c r="T109"/>
  <c r="T110"/>
  <c r="T111"/>
  <c r="T112"/>
  <c r="T113"/>
  <c r="T114"/>
  <c r="T115"/>
  <c r="T116"/>
  <c r="T117"/>
  <c r="T118"/>
  <c r="T119"/>
  <c r="T120"/>
  <c r="T121"/>
  <c r="T122"/>
  <c r="T123"/>
  <c r="T124"/>
  <c r="T125"/>
  <c r="T126"/>
  <c r="T127"/>
  <c r="T128"/>
  <c r="T129"/>
  <c r="T130"/>
  <c r="T131"/>
  <c r="T132"/>
  <c r="T133"/>
  <c r="T134"/>
  <c r="T135"/>
  <c r="T136"/>
  <c r="T137"/>
  <c r="T138"/>
  <c r="T139"/>
  <c r="T140"/>
  <c r="T141"/>
  <c r="T142"/>
  <c r="T143"/>
  <c r="T144"/>
  <c r="T145"/>
  <c r="T146"/>
  <c r="T147"/>
  <c r="T148"/>
  <c r="T149"/>
  <c r="T150"/>
  <c r="T151"/>
  <c r="T152"/>
  <c r="T153"/>
  <c r="T154"/>
  <c r="T155"/>
  <c r="T156"/>
  <c r="T157"/>
  <c r="T158"/>
  <c r="T159"/>
  <c r="T160"/>
  <c r="T161"/>
  <c r="T162"/>
  <c r="T163"/>
  <c r="T164"/>
  <c r="T165"/>
  <c r="T166"/>
  <c r="T167"/>
  <c r="T168"/>
  <c r="T169"/>
  <c r="T170"/>
  <c r="T171"/>
  <c r="T172"/>
  <c r="T173"/>
  <c r="T174"/>
  <c r="T175"/>
  <c r="T176"/>
  <c r="T177"/>
  <c r="T178"/>
  <c r="T179"/>
  <c r="T180"/>
  <c r="T181"/>
  <c r="T182"/>
  <c r="T183"/>
  <c r="T184"/>
  <c r="T185"/>
  <c r="T186"/>
  <c r="T187"/>
  <c r="T188"/>
  <c r="T189"/>
  <c r="T190"/>
  <c r="T191"/>
  <c r="T192"/>
  <c r="T193"/>
  <c r="T194"/>
  <c r="T195"/>
  <c r="T196"/>
  <c r="T197"/>
  <c r="T198"/>
  <c r="T199"/>
  <c r="T200"/>
  <c r="T201"/>
  <c r="T202"/>
  <c r="T203"/>
  <c r="T204"/>
  <c r="T205"/>
  <c r="T206"/>
  <c r="T207"/>
  <c r="T208"/>
  <c r="T209"/>
  <c r="T210"/>
  <c r="T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4"/>
  <c r="R45"/>
  <c r="R46"/>
  <c r="R47"/>
  <c r="R48"/>
  <c r="R49"/>
  <c r="R50"/>
  <c r="R51"/>
  <c r="R52"/>
  <c r="R53"/>
  <c r="R54"/>
  <c r="R55"/>
  <c r="R56"/>
  <c r="R57"/>
  <c r="R58"/>
  <c r="R59"/>
  <c r="R60"/>
  <c r="R61"/>
  <c r="R62"/>
  <c r="R63"/>
  <c r="R64"/>
  <c r="R65"/>
  <c r="R66"/>
  <c r="R67"/>
  <c r="R68"/>
  <c r="R69"/>
  <c r="R70"/>
  <c r="R71"/>
  <c r="R72"/>
  <c r="R73"/>
  <c r="R74"/>
  <c r="R75"/>
  <c r="R76"/>
  <c r="R77"/>
  <c r="R78"/>
  <c r="R79"/>
  <c r="R80"/>
  <c r="R81"/>
  <c r="R82"/>
  <c r="R83"/>
  <c r="R84"/>
  <c r="R85"/>
  <c r="R86"/>
  <c r="R87"/>
  <c r="R88"/>
  <c r="R89"/>
  <c r="R90"/>
  <c r="R91"/>
  <c r="R92"/>
  <c r="R93"/>
  <c r="R94"/>
  <c r="R95"/>
  <c r="R96"/>
  <c r="R97"/>
  <c r="R98"/>
  <c r="R99"/>
  <c r="R100"/>
  <c r="R101"/>
  <c r="R102"/>
  <c r="R103"/>
  <c r="R104"/>
  <c r="R105"/>
  <c r="R106"/>
  <c r="R107"/>
  <c r="R108"/>
  <c r="R109"/>
  <c r="R110"/>
  <c r="R111"/>
  <c r="R112"/>
  <c r="R113"/>
  <c r="R114"/>
  <c r="R115"/>
  <c r="R116"/>
  <c r="R117"/>
  <c r="R118"/>
  <c r="R119"/>
  <c r="R120"/>
  <c r="R121"/>
  <c r="R122"/>
  <c r="R123"/>
  <c r="R124"/>
  <c r="R125"/>
  <c r="R126"/>
  <c r="R127"/>
  <c r="R128"/>
  <c r="R129"/>
  <c r="R130"/>
  <c r="R131"/>
  <c r="R132"/>
  <c r="R133"/>
  <c r="R134"/>
  <c r="R135"/>
  <c r="R136"/>
  <c r="R137"/>
  <c r="R138"/>
  <c r="R139"/>
  <c r="R140"/>
  <c r="R141"/>
  <c r="R142"/>
  <c r="R143"/>
  <c r="R144"/>
  <c r="R145"/>
  <c r="R146"/>
  <c r="R147"/>
  <c r="R148"/>
  <c r="R149"/>
  <c r="R150"/>
  <c r="R151"/>
  <c r="R152"/>
  <c r="R153"/>
  <c r="R154"/>
  <c r="R155"/>
  <c r="R156"/>
  <c r="R157"/>
  <c r="R158"/>
  <c r="R159"/>
  <c r="R160"/>
  <c r="R161"/>
  <c r="R162"/>
  <c r="R163"/>
  <c r="R164"/>
  <c r="R165"/>
  <c r="R166"/>
  <c r="R167"/>
  <c r="R168"/>
  <c r="R169"/>
  <c r="R170"/>
  <c r="R171"/>
  <c r="R172"/>
  <c r="R173"/>
  <c r="R174"/>
  <c r="R175"/>
  <c r="R176"/>
  <c r="R177"/>
  <c r="R178"/>
  <c r="R179"/>
  <c r="R180"/>
  <c r="R181"/>
  <c r="R182"/>
  <c r="R183"/>
  <c r="R184"/>
  <c r="R185"/>
  <c r="R186"/>
  <c r="R187"/>
  <c r="R188"/>
  <c r="R189"/>
  <c r="R190"/>
  <c r="R191"/>
  <c r="R192"/>
  <c r="R193"/>
  <c r="R194"/>
  <c r="R195"/>
  <c r="R196"/>
  <c r="R197"/>
  <c r="R198"/>
  <c r="R199"/>
  <c r="R200"/>
  <c r="R201"/>
  <c r="R202"/>
  <c r="R203"/>
  <c r="R204"/>
  <c r="R205"/>
  <c r="R206"/>
  <c r="R207"/>
  <c r="R208"/>
  <c r="R209"/>
  <c r="R210"/>
  <c r="R211"/>
  <c r="R12"/>
  <c r="M103" i="14"/>
  <c r="L103"/>
  <c r="L100"/>
  <c r="F136"/>
  <c r="B222" i="15"/>
  <c r="G222" a="1"/>
  <c r="G222" s="1"/>
  <c r="B745"/>
  <c r="G745" s="1" a="1"/>
  <c r="G745"/>
  <c r="E745" s="1"/>
  <c r="E746" s="1"/>
  <c r="B743"/>
  <c r="G743" a="1"/>
  <c r="G743" s="1"/>
  <c r="B741"/>
  <c r="G741" s="1" a="1"/>
  <c r="G741" s="1"/>
  <c r="B739"/>
  <c r="G739" a="1"/>
  <c r="G739" s="1"/>
  <c r="B737"/>
  <c r="G737" s="1" a="1"/>
  <c r="G737"/>
  <c r="E737" s="1"/>
  <c r="E738"/>
  <c r="B735"/>
  <c r="G735" a="1"/>
  <c r="G735" s="1"/>
  <c r="B733"/>
  <c r="G733" s="1" a="1"/>
  <c r="G733" s="1"/>
  <c r="B731"/>
  <c r="G731" a="1"/>
  <c r="G731" s="1"/>
  <c r="B729"/>
  <c r="G729" s="1" a="1"/>
  <c r="G729"/>
  <c r="E729" s="1"/>
  <c r="E730" s="1"/>
  <c r="B720"/>
  <c r="G720" a="1"/>
  <c r="G720" s="1"/>
  <c r="B718"/>
  <c r="G718" s="1" a="1"/>
  <c r="G718" s="1"/>
  <c r="B716"/>
  <c r="G716" a="1"/>
  <c r="G716" s="1"/>
  <c r="B714"/>
  <c r="G714" s="1" a="1"/>
  <c r="G714"/>
  <c r="B712"/>
  <c r="G712" a="1"/>
  <c r="G712" s="1"/>
  <c r="B710"/>
  <c r="G710" s="1" a="1"/>
  <c r="G710" s="1"/>
  <c r="B708"/>
  <c r="G708" a="1"/>
  <c r="G708" s="1"/>
  <c r="B706"/>
  <c r="G706" s="1" a="1"/>
  <c r="G706"/>
  <c r="E706" s="1"/>
  <c r="E707" s="1"/>
  <c r="B704"/>
  <c r="G704" a="1"/>
  <c r="G704" s="1"/>
  <c r="B702"/>
  <c r="G702" s="1" a="1"/>
  <c r="G702" s="1"/>
  <c r="B690"/>
  <c r="G690" a="1"/>
  <c r="G690" s="1"/>
  <c r="B688"/>
  <c r="G688" s="1" a="1"/>
  <c r="G688"/>
  <c r="C688" s="1"/>
  <c r="C689"/>
  <c r="B686"/>
  <c r="G686" a="1"/>
  <c r="G686" s="1"/>
  <c r="B684"/>
  <c r="G684" s="1" a="1"/>
  <c r="G684" s="1"/>
  <c r="C684" s="1"/>
  <c r="C685" s="1"/>
  <c r="B682"/>
  <c r="G682" a="1"/>
  <c r="G682" s="1"/>
  <c r="B680"/>
  <c r="G680" s="1" a="1"/>
  <c r="G680"/>
  <c r="E680" s="1"/>
  <c r="E681" s="1"/>
  <c r="B678"/>
  <c r="G678" a="1"/>
  <c r="G678" s="1"/>
  <c r="B674"/>
  <c r="G674" s="1" a="1"/>
  <c r="G674" s="1"/>
  <c r="D674" s="1"/>
  <c r="D675" s="1"/>
  <c r="B672"/>
  <c r="G672" a="1"/>
  <c r="G672" s="1"/>
  <c r="B663"/>
  <c r="G663" s="1" a="1"/>
  <c r="G663"/>
  <c r="B661"/>
  <c r="G661" a="1"/>
  <c r="G661" s="1"/>
  <c r="B659"/>
  <c r="G659" s="1" a="1"/>
  <c r="G659" s="1"/>
  <c r="C659" s="1"/>
  <c r="C660" s="1"/>
  <c r="B657"/>
  <c r="G657" a="1"/>
  <c r="G657" s="1"/>
  <c r="B655"/>
  <c r="G655" s="1" a="1"/>
  <c r="G655"/>
  <c r="B653"/>
  <c r="G653" a="1"/>
  <c r="G653" s="1"/>
  <c r="B651"/>
  <c r="G651" s="1" a="1"/>
  <c r="G651" s="1"/>
  <c r="B649"/>
  <c r="G649" a="1"/>
  <c r="G649" s="1"/>
  <c r="B647"/>
  <c r="G647" s="1" a="1"/>
  <c r="G647"/>
  <c r="E647" s="1"/>
  <c r="E648"/>
  <c r="B645"/>
  <c r="G645" a="1"/>
  <c r="G645" s="1"/>
  <c r="B636"/>
  <c r="G636" s="1" a="1"/>
  <c r="G636" s="1"/>
  <c r="B634"/>
  <c r="G634" a="1"/>
  <c r="G634" s="1"/>
  <c r="B632"/>
  <c r="G632" s="1" a="1"/>
  <c r="G632"/>
  <c r="B630"/>
  <c r="G630" a="1"/>
  <c r="G630" s="1"/>
  <c r="B628"/>
  <c r="G628" s="1" a="1"/>
  <c r="G628" s="1"/>
  <c r="E628" s="1"/>
  <c r="E629" s="1"/>
  <c r="B626"/>
  <c r="G626" a="1"/>
  <c r="G626" s="1"/>
  <c r="B624"/>
  <c r="G624" s="1" a="1"/>
  <c r="G624"/>
  <c r="E624" s="1"/>
  <c r="E625"/>
  <c r="B622"/>
  <c r="G622" a="1"/>
  <c r="G622" s="1"/>
  <c r="B620"/>
  <c r="G620" s="1" a="1"/>
  <c r="G620" s="1"/>
  <c r="B618"/>
  <c r="G618" a="1"/>
  <c r="G618" s="1"/>
  <c r="B609"/>
  <c r="G609" s="1" a="1"/>
  <c r="G609"/>
  <c r="D609" s="1"/>
  <c r="D610" s="1"/>
  <c r="B607"/>
  <c r="G607" a="1"/>
  <c r="G607" s="1"/>
  <c r="B605"/>
  <c r="G605" s="1" a="1"/>
  <c r="G605" s="1"/>
  <c r="B603"/>
  <c r="G603" a="1"/>
  <c r="G603" s="1"/>
  <c r="B601"/>
  <c r="G601" s="1" a="1"/>
  <c r="G601"/>
  <c r="E601" s="1"/>
  <c r="E602"/>
  <c r="B599"/>
  <c r="G599" a="1"/>
  <c r="G599" s="1"/>
  <c r="B597"/>
  <c r="G597" s="1" a="1"/>
  <c r="G597" s="1"/>
  <c r="B595"/>
  <c r="G595" a="1"/>
  <c r="G595" s="1"/>
  <c r="B593"/>
  <c r="G593" s="1" a="1"/>
  <c r="G593"/>
  <c r="E593" s="1"/>
  <c r="E594" s="1"/>
  <c r="B591"/>
  <c r="G591" a="1"/>
  <c r="G591" s="1"/>
  <c r="B582"/>
  <c r="G582" s="1" a="1"/>
  <c r="G582" s="1"/>
  <c r="E582" s="1"/>
  <c r="E583" s="1"/>
  <c r="B580"/>
  <c r="G580" a="1"/>
  <c r="G580" s="1"/>
  <c r="B578"/>
  <c r="G578" s="1" a="1"/>
  <c r="G578"/>
  <c r="C578" s="1"/>
  <c r="C579"/>
  <c r="B576"/>
  <c r="G576" a="1"/>
  <c r="G576" s="1"/>
  <c r="B574"/>
  <c r="G574" s="1" a="1"/>
  <c r="G574" s="1"/>
  <c r="B572"/>
  <c r="G572" a="1"/>
  <c r="G572" s="1"/>
  <c r="B570"/>
  <c r="G570" s="1" a="1"/>
  <c r="G570"/>
  <c r="C570" s="1"/>
  <c r="C571" s="1"/>
  <c r="B568"/>
  <c r="G568" a="1"/>
  <c r="G568" s="1"/>
  <c r="B566"/>
  <c r="G566" s="1" a="1"/>
  <c r="G566" s="1"/>
  <c r="B564"/>
  <c r="G564" a="1"/>
  <c r="G564" s="1"/>
  <c r="B554"/>
  <c r="G554" s="1" a="1"/>
  <c r="G554"/>
  <c r="B552"/>
  <c r="G552" a="1"/>
  <c r="G552" s="1"/>
  <c r="B550"/>
  <c r="G550" s="1" a="1"/>
  <c r="G550" s="1"/>
  <c r="B548"/>
  <c r="G548" a="1"/>
  <c r="G548" s="1"/>
  <c r="B546"/>
  <c r="G546" s="1" a="1"/>
  <c r="G546"/>
  <c r="D546" s="1"/>
  <c r="D547" s="1"/>
  <c r="B544"/>
  <c r="G544" a="1"/>
  <c r="G544" s="1"/>
  <c r="B542"/>
  <c r="G542" s="1" a="1"/>
  <c r="G542" s="1"/>
  <c r="B540"/>
  <c r="G540" a="1"/>
  <c r="G540" s="1"/>
  <c r="B538"/>
  <c r="G538" s="1" a="1"/>
  <c r="G538"/>
  <c r="C538" s="1"/>
  <c r="C539"/>
  <c r="B536"/>
  <c r="G536" a="1"/>
  <c r="G536" s="1"/>
  <c r="D536" s="1"/>
  <c r="D537" s="1"/>
  <c r="B527"/>
  <c r="G527" s="1" a="1"/>
  <c r="G527"/>
  <c r="D527" s="1"/>
  <c r="D528" s="1"/>
  <c r="B525"/>
  <c r="G525" a="1"/>
  <c r="G525" s="1"/>
  <c r="B523"/>
  <c r="G523" s="1" a="1"/>
  <c r="G523" s="1"/>
  <c r="B521"/>
  <c r="G521" a="1"/>
  <c r="G521" s="1"/>
  <c r="B519"/>
  <c r="G519" s="1" a="1"/>
  <c r="G519" s="1"/>
  <c r="B517"/>
  <c r="G517" a="1"/>
  <c r="G517" s="1"/>
  <c r="B515"/>
  <c r="G515" s="1" a="1"/>
  <c r="G515"/>
  <c r="E515" s="1"/>
  <c r="E516"/>
  <c r="B513"/>
  <c r="G513" a="1"/>
  <c r="G513" s="1"/>
  <c r="B511"/>
  <c r="G511" s="1" a="1"/>
  <c r="G511"/>
  <c r="D511" s="1"/>
  <c r="D512" s="1"/>
  <c r="B509"/>
  <c r="G509" a="1"/>
  <c r="G509" s="1"/>
  <c r="B500"/>
  <c r="G500" s="1" a="1"/>
  <c r="G500" s="1"/>
  <c r="B498"/>
  <c r="G498" a="1"/>
  <c r="G498" s="1"/>
  <c r="D498" s="1"/>
  <c r="B496"/>
  <c r="G496" s="1" a="1"/>
  <c r="G496" s="1"/>
  <c r="B494"/>
  <c r="G494" a="1"/>
  <c r="G494" s="1"/>
  <c r="B492"/>
  <c r="G492" s="1" a="1"/>
  <c r="G492"/>
  <c r="C492" s="1"/>
  <c r="C493"/>
  <c r="B490"/>
  <c r="G490" a="1"/>
  <c r="G490" s="1"/>
  <c r="C490"/>
  <c r="C491" s="1"/>
  <c r="B488"/>
  <c r="G488" s="1" a="1"/>
  <c r="G488" s="1"/>
  <c r="B486"/>
  <c r="G486" a="1"/>
  <c r="G486" s="1"/>
  <c r="B484"/>
  <c r="G484" s="1" a="1"/>
  <c r="G484" s="1"/>
  <c r="B482"/>
  <c r="G482" a="1"/>
  <c r="G482" s="1"/>
  <c r="B472"/>
  <c r="G472" s="1" a="1"/>
  <c r="G472" s="1"/>
  <c r="B470"/>
  <c r="G470" a="1"/>
  <c r="G470" s="1"/>
  <c r="B468"/>
  <c r="G468" s="1" a="1"/>
  <c r="G468"/>
  <c r="E468" s="1"/>
  <c r="E469" s="1"/>
  <c r="B466"/>
  <c r="G466" a="1"/>
  <c r="G466" s="1"/>
  <c r="B464"/>
  <c r="G464" s="1" a="1"/>
  <c r="G464" s="1"/>
  <c r="B462"/>
  <c r="G462" a="1"/>
  <c r="G462" s="1"/>
  <c r="B460"/>
  <c r="G460" s="1" a="1"/>
  <c r="G460"/>
  <c r="E460" s="1"/>
  <c r="E461" s="1"/>
  <c r="B458"/>
  <c r="G458" a="1"/>
  <c r="G458" s="1"/>
  <c r="B456"/>
  <c r="G456" s="1" a="1"/>
  <c r="G456" s="1"/>
  <c r="B454"/>
  <c r="G454" a="1"/>
  <c r="G454" s="1"/>
  <c r="B445"/>
  <c r="G445" s="1" a="1"/>
  <c r="G445"/>
  <c r="D445" s="1"/>
  <c r="D446" s="1"/>
  <c r="B443"/>
  <c r="G443" a="1"/>
  <c r="G443" s="1"/>
  <c r="E443"/>
  <c r="E444" s="1"/>
  <c r="B441"/>
  <c r="G441" s="1" a="1"/>
  <c r="G441"/>
  <c r="C441" s="1"/>
  <c r="C442" s="1"/>
  <c r="B439"/>
  <c r="G439" a="1"/>
  <c r="G439" s="1"/>
  <c r="B437"/>
  <c r="G437" s="1" a="1"/>
  <c r="G437" s="1"/>
  <c r="B435"/>
  <c r="G435" a="1"/>
  <c r="G435" s="1"/>
  <c r="E435" s="1"/>
  <c r="E436" s="1"/>
  <c r="B433"/>
  <c r="G433" s="1" a="1"/>
  <c r="G433" s="1"/>
  <c r="C433" s="1"/>
  <c r="C434" s="1"/>
  <c r="B431"/>
  <c r="G431" a="1"/>
  <c r="G431" s="1"/>
  <c r="B429"/>
  <c r="G429" s="1" a="1"/>
  <c r="G429"/>
  <c r="E429" s="1"/>
  <c r="E430" s="1"/>
  <c r="B427"/>
  <c r="G427" a="1"/>
  <c r="G427" s="1"/>
  <c r="D427" s="1"/>
  <c r="E427"/>
  <c r="E428" s="1"/>
  <c r="B418"/>
  <c r="G418" s="1" a="1"/>
  <c r="G418"/>
  <c r="D418" s="1"/>
  <c r="D419" s="1"/>
  <c r="B416"/>
  <c r="G416" a="1"/>
  <c r="G416" s="1"/>
  <c r="B414"/>
  <c r="G414" s="1" a="1"/>
  <c r="G414" s="1"/>
  <c r="B412"/>
  <c r="G412" a="1"/>
  <c r="G412" s="1"/>
  <c r="D412" s="1"/>
  <c r="D413" s="1"/>
  <c r="B410"/>
  <c r="G410" s="1" a="1"/>
  <c r="G410" s="1"/>
  <c r="B408"/>
  <c r="G408" a="1"/>
  <c r="G408" s="1"/>
  <c r="D408" s="1"/>
  <c r="D409" s="1"/>
  <c r="B406"/>
  <c r="G406" s="1" a="1"/>
  <c r="G406" s="1"/>
  <c r="C406" s="1"/>
  <c r="B404"/>
  <c r="G404" a="1"/>
  <c r="G404" s="1"/>
  <c r="E404"/>
  <c r="E405" s="1"/>
  <c r="B402"/>
  <c r="G402" s="1" a="1"/>
  <c r="G402"/>
  <c r="B400"/>
  <c r="G400" a="1"/>
  <c r="G400" s="1"/>
  <c r="B390"/>
  <c r="G390" s="1" a="1"/>
  <c r="G390"/>
  <c r="E390" s="1"/>
  <c r="B388"/>
  <c r="G388" a="1"/>
  <c r="G388" s="1"/>
  <c r="B386"/>
  <c r="G386" a="1"/>
  <c r="G386" s="1"/>
  <c r="B384"/>
  <c r="G384" a="1"/>
  <c r="G384"/>
  <c r="B382"/>
  <c r="G382" s="1" a="1"/>
  <c r="G382"/>
  <c r="D382" s="1"/>
  <c r="B380"/>
  <c r="G380" a="1"/>
  <c r="G380" s="1"/>
  <c r="B378"/>
  <c r="G378" s="1" a="1"/>
  <c r="G378" s="1"/>
  <c r="E378" s="1"/>
  <c r="E379" s="1"/>
  <c r="B376"/>
  <c r="G376" a="1"/>
  <c r="G376"/>
  <c r="B374"/>
  <c r="G374" s="1" a="1"/>
  <c r="G374"/>
  <c r="D374" s="1"/>
  <c r="B372"/>
  <c r="G372" a="1"/>
  <c r="G372" s="1"/>
  <c r="B362"/>
  <c r="G362" a="1"/>
  <c r="G362" s="1"/>
  <c r="B360"/>
  <c r="G360" a="1"/>
  <c r="G360" s="1"/>
  <c r="B358"/>
  <c r="G358" a="1"/>
  <c r="G358" s="1"/>
  <c r="B356"/>
  <c r="G356" a="1"/>
  <c r="G356" s="1"/>
  <c r="E356" s="1"/>
  <c r="E357" s="1"/>
  <c r="B354"/>
  <c r="G354" s="1" a="1"/>
  <c r="G354"/>
  <c r="E354" s="1"/>
  <c r="E355" s="1"/>
  <c r="B352"/>
  <c r="G352" a="1"/>
  <c r="G352" s="1"/>
  <c r="D352" s="1"/>
  <c r="B350"/>
  <c r="G350" s="1" a="1"/>
  <c r="G350" s="1"/>
  <c r="B348"/>
  <c r="G348" a="1"/>
  <c r="G348"/>
  <c r="E348" s="1"/>
  <c r="E349" s="1"/>
  <c r="B346"/>
  <c r="G346" s="1" a="1"/>
  <c r="G346" s="1"/>
  <c r="C346" s="1"/>
  <c r="C347" s="1"/>
  <c r="B344"/>
  <c r="G344" s="1" a="1"/>
  <c r="G344" s="1"/>
  <c r="D344" s="1"/>
  <c r="B334"/>
  <c r="G334" s="1" a="1"/>
  <c r="G334" s="1"/>
  <c r="B332"/>
  <c r="G332" s="1" a="1"/>
  <c r="G332" s="1"/>
  <c r="C332" s="1"/>
  <c r="C333" s="1"/>
  <c r="B330"/>
  <c r="G330" s="1" a="1"/>
  <c r="G330" s="1"/>
  <c r="B328"/>
  <c r="G328" a="1"/>
  <c r="G328"/>
  <c r="B326"/>
  <c r="G326" s="1" a="1"/>
  <c r="G326"/>
  <c r="E326" s="1"/>
  <c r="E327" s="1"/>
  <c r="B324"/>
  <c r="G324" a="1"/>
  <c r="G324" s="1"/>
  <c r="B322"/>
  <c r="G322" a="1"/>
  <c r="G322" s="1"/>
  <c r="B320"/>
  <c r="G320" a="1"/>
  <c r="G320" s="1"/>
  <c r="D320" s="1"/>
  <c r="B318"/>
  <c r="G318" a="1"/>
  <c r="G318" s="1"/>
  <c r="C318" s="1"/>
  <c r="B316"/>
  <c r="G316" a="1"/>
  <c r="G316"/>
  <c r="E316" s="1"/>
  <c r="E317" s="1"/>
  <c r="B306"/>
  <c r="G306" s="1" a="1"/>
  <c r="G306" s="1"/>
  <c r="B304"/>
  <c r="G304" a="1"/>
  <c r="G304" s="1"/>
  <c r="B302"/>
  <c r="G302" s="1" a="1"/>
  <c r="G302" s="1"/>
  <c r="C302" s="1"/>
  <c r="B300"/>
  <c r="G300" s="1" a="1"/>
  <c r="G300" s="1"/>
  <c r="B298"/>
  <c r="G298" s="1" a="1"/>
  <c r="G298" s="1"/>
  <c r="B296"/>
  <c r="G296" s="1" a="1"/>
  <c r="G296" s="1"/>
  <c r="C296" s="1"/>
  <c r="B294"/>
  <c r="G294" s="1" a="1"/>
  <c r="G294" s="1"/>
  <c r="B292"/>
  <c r="G292" s="1" a="1"/>
  <c r="G292" s="1"/>
  <c r="E292" s="1"/>
  <c r="E293" s="1"/>
  <c r="B290"/>
  <c r="G290" s="1" a="1"/>
  <c r="G290" s="1"/>
  <c r="E290" s="1"/>
  <c r="E291" s="1"/>
  <c r="B288"/>
  <c r="G288" a="1"/>
  <c r="G288"/>
  <c r="B278"/>
  <c r="G278" s="1" a="1"/>
  <c r="G278"/>
  <c r="B276"/>
  <c r="G276" a="1"/>
  <c r="G276" s="1"/>
  <c r="B274"/>
  <c r="G274" a="1"/>
  <c r="G274" s="1"/>
  <c r="B272"/>
  <c r="G272" a="1"/>
  <c r="G272" s="1"/>
  <c r="D272" s="1"/>
  <c r="D273" s="1"/>
  <c r="B270"/>
  <c r="G270" s="1" a="1"/>
  <c r="G270"/>
  <c r="B268"/>
  <c r="G268" a="1"/>
  <c r="G268" s="1"/>
  <c r="B266"/>
  <c r="G266" s="1" a="1"/>
  <c r="G266" s="1"/>
  <c r="D266"/>
  <c r="D267" s="1"/>
  <c r="B264"/>
  <c r="G264" a="1"/>
  <c r="G264"/>
  <c r="E264" s="1"/>
  <c r="B262"/>
  <c r="G262" s="1" a="1"/>
  <c r="G262"/>
  <c r="D262" s="1"/>
  <c r="D263"/>
  <c r="B260"/>
  <c r="G260" a="1"/>
  <c r="G260" s="1"/>
  <c r="E260" s="1"/>
  <c r="B250"/>
  <c r="G250" a="1"/>
  <c r="G250" s="1"/>
  <c r="B248"/>
  <c r="G248" a="1"/>
  <c r="G248" s="1"/>
  <c r="B246"/>
  <c r="G246" a="1"/>
  <c r="G246" s="1"/>
  <c r="B244"/>
  <c r="G244" a="1"/>
  <c r="G244" s="1"/>
  <c r="E244" s="1"/>
  <c r="E245" s="1"/>
  <c r="B242"/>
  <c r="G242" s="1" a="1"/>
  <c r="G242"/>
  <c r="B240"/>
  <c r="G240" a="1"/>
  <c r="G240" s="1"/>
  <c r="C240" s="1"/>
  <c r="B238"/>
  <c r="G238" s="1" a="1"/>
  <c r="G238" s="1"/>
  <c r="E238"/>
  <c r="E239" s="1"/>
  <c r="B236"/>
  <c r="G236" a="1"/>
  <c r="G236"/>
  <c r="B234"/>
  <c r="G234" s="1" a="1"/>
  <c r="G234" s="1"/>
  <c r="B232"/>
  <c r="G232" s="1" a="1"/>
  <c r="G232" s="1"/>
  <c r="E232" s="1"/>
  <c r="E233" s="1"/>
  <c r="B220"/>
  <c r="G220" s="1" a="1"/>
  <c r="G220" s="1"/>
  <c r="E220" s="1"/>
  <c r="B218"/>
  <c r="G218" a="1"/>
  <c r="G218"/>
  <c r="B216"/>
  <c r="G216" s="1" a="1"/>
  <c r="G216"/>
  <c r="E216" s="1"/>
  <c r="E217" s="1"/>
  <c r="B214"/>
  <c r="G214" s="1" a="1"/>
  <c r="G214" s="1"/>
  <c r="D214" s="1"/>
  <c r="B212"/>
  <c r="G212" s="1" a="1"/>
  <c r="G212" s="1"/>
  <c r="B210"/>
  <c r="G210" s="1" a="1"/>
  <c r="G210" s="1"/>
  <c r="B208"/>
  <c r="G208" s="1" a="1"/>
  <c r="G208" s="1"/>
  <c r="B206"/>
  <c r="G206" a="1"/>
  <c r="G206"/>
  <c r="D206" s="1"/>
  <c r="B204"/>
  <c r="G204" s="1" a="1"/>
  <c r="G204"/>
  <c r="B194"/>
  <c r="G194" a="1"/>
  <c r="G194" s="1"/>
  <c r="D194" s="1"/>
  <c r="D195" s="1"/>
  <c r="B192"/>
  <c r="G192" a="1"/>
  <c r="G192" s="1"/>
  <c r="B190"/>
  <c r="G190" a="1"/>
  <c r="G190" s="1"/>
  <c r="B188"/>
  <c r="G188" a="1"/>
  <c r="G188" s="1"/>
  <c r="C188" s="1"/>
  <c r="C189"/>
  <c r="B186"/>
  <c r="G186" a="1"/>
  <c r="G186" s="1"/>
  <c r="E186" s="1"/>
  <c r="E187" s="1"/>
  <c r="B184"/>
  <c r="G184" s="1" a="1"/>
  <c r="G184"/>
  <c r="E184" s="1"/>
  <c r="E185"/>
  <c r="B182"/>
  <c r="G182" a="1"/>
  <c r="G182" s="1"/>
  <c r="D182" s="1"/>
  <c r="B180"/>
  <c r="G180" s="1" a="1"/>
  <c r="G180" s="1"/>
  <c r="C180"/>
  <c r="C181" s="1"/>
  <c r="B178"/>
  <c r="G178" a="1"/>
  <c r="G178"/>
  <c r="D178" s="1"/>
  <c r="D179" s="1"/>
  <c r="B176"/>
  <c r="G176" s="1" a="1"/>
  <c r="G176" s="1"/>
  <c r="B166"/>
  <c r="G166" s="1" a="1"/>
  <c r="G166" s="1"/>
  <c r="B164"/>
  <c r="G164" s="1" a="1"/>
  <c r="G164"/>
  <c r="B162"/>
  <c r="G162" s="1" a="1"/>
  <c r="G162" s="1"/>
  <c r="E162" s="1"/>
  <c r="D162"/>
  <c r="D163" s="1"/>
  <c r="B160"/>
  <c r="G160" s="1" a="1"/>
  <c r="G160" s="1"/>
  <c r="E160"/>
  <c r="E161" s="1"/>
  <c r="B158"/>
  <c r="G158" a="1"/>
  <c r="G158"/>
  <c r="D158" s="1"/>
  <c r="B156"/>
  <c r="G156" s="1" a="1"/>
  <c r="G156"/>
  <c r="B154"/>
  <c r="G154" a="1"/>
  <c r="G154" s="1"/>
  <c r="D154" s="1"/>
  <c r="D155" s="1"/>
  <c r="B152"/>
  <c r="G152" a="1"/>
  <c r="G152" s="1"/>
  <c r="B150"/>
  <c r="G150" a="1"/>
  <c r="G150" s="1"/>
  <c r="C150" s="1"/>
  <c r="B148"/>
  <c r="G148" a="1"/>
  <c r="G148" s="1"/>
  <c r="E148" s="1"/>
  <c r="E149" s="1"/>
  <c r="B138"/>
  <c r="G138" a="1"/>
  <c r="G138" s="1"/>
  <c r="B136"/>
  <c r="G136" s="1" a="1"/>
  <c r="G136"/>
  <c r="E136" s="1"/>
  <c r="E137"/>
  <c r="B134"/>
  <c r="G134" a="1"/>
  <c r="G134" s="1"/>
  <c r="E134"/>
  <c r="E135" s="1"/>
  <c r="B132"/>
  <c r="G132" a="1"/>
  <c r="G132" s="1"/>
  <c r="B130"/>
  <c r="G130" a="1"/>
  <c r="G130" s="1"/>
  <c r="B128"/>
  <c r="G128" s="1" a="1"/>
  <c r="G128"/>
  <c r="B126"/>
  <c r="G126" a="1"/>
  <c r="G126" s="1"/>
  <c r="C126" s="1"/>
  <c r="B124"/>
  <c r="G124" s="1" a="1"/>
  <c r="G124" s="1"/>
  <c r="E124" s="1"/>
  <c r="C124"/>
  <c r="C125" s="1"/>
  <c r="B122"/>
  <c r="G122" a="1"/>
  <c r="G122"/>
  <c r="B120"/>
  <c r="G120" s="1" a="1"/>
  <c r="G120"/>
  <c r="B110"/>
  <c r="G110" s="1" a="1"/>
  <c r="G110" s="1"/>
  <c r="E110"/>
  <c r="E111" s="1"/>
  <c r="B108"/>
  <c r="G108" s="1" a="1"/>
  <c r="G108" s="1"/>
  <c r="C108" s="1"/>
  <c r="D108"/>
  <c r="D109" s="1"/>
  <c r="B106"/>
  <c r="G106" a="1"/>
  <c r="G106"/>
  <c r="B104"/>
  <c r="G104" s="1" a="1"/>
  <c r="G104" s="1"/>
  <c r="B102"/>
  <c r="G102" s="1" a="1"/>
  <c r="G102" s="1"/>
  <c r="B100"/>
  <c r="G100" s="1" a="1"/>
  <c r="G100"/>
  <c r="E100" s="1"/>
  <c r="E101" s="1"/>
  <c r="B98"/>
  <c r="G98" s="1" a="1"/>
  <c r="G98" s="1"/>
  <c r="D98"/>
  <c r="D99" s="1"/>
  <c r="B96"/>
  <c r="G96" s="1" a="1"/>
  <c r="G96" s="1"/>
  <c r="D96" s="1"/>
  <c r="E96"/>
  <c r="E97" s="1"/>
  <c r="B94"/>
  <c r="G94" a="1"/>
  <c r="G94"/>
  <c r="C94" s="1"/>
  <c r="B92"/>
  <c r="G92" s="1" a="1"/>
  <c r="G92"/>
  <c r="B82"/>
  <c r="G82" a="1"/>
  <c r="G82" s="1"/>
  <c r="B80"/>
  <c r="G80" s="1" a="1"/>
  <c r="G80" s="1"/>
  <c r="C80" s="1"/>
  <c r="E80"/>
  <c r="E81" s="1"/>
  <c r="B78"/>
  <c r="G78" a="1"/>
  <c r="G78"/>
  <c r="B76"/>
  <c r="G76" s="1" a="1"/>
  <c r="G76"/>
  <c r="E76"/>
  <c r="E77" s="1"/>
  <c r="B74"/>
  <c r="G74" a="1"/>
  <c r="G74" s="1"/>
  <c r="B72"/>
  <c r="G72" a="1"/>
  <c r="G72" s="1"/>
  <c r="B70"/>
  <c r="G70" a="1"/>
  <c r="G70" s="1"/>
  <c r="C70" s="1"/>
  <c r="C71" s="1"/>
  <c r="B68"/>
  <c r="G68" s="1" a="1"/>
  <c r="G68"/>
  <c r="D68" s="1"/>
  <c r="B66"/>
  <c r="G66" a="1"/>
  <c r="G66" s="1"/>
  <c r="B54"/>
  <c r="G54" a="1"/>
  <c r="G54" s="1"/>
  <c r="B52"/>
  <c r="G52" a="1"/>
  <c r="G52" s="1"/>
  <c r="C52" s="1"/>
  <c r="B50"/>
  <c r="G50" s="1" a="1"/>
  <c r="G50" s="1"/>
  <c r="B48"/>
  <c r="G48" s="1" a="1"/>
  <c r="G48" s="1"/>
  <c r="B46"/>
  <c r="G46" s="1" a="1"/>
  <c r="G46"/>
  <c r="B44"/>
  <c r="G44" a="1"/>
  <c r="G44" s="1"/>
  <c r="B42"/>
  <c r="G42" s="1" a="1"/>
  <c r="G42" s="1"/>
  <c r="B40"/>
  <c r="G40" s="1" a="1"/>
  <c r="G40" s="1"/>
  <c r="C40"/>
  <c r="C41"/>
  <c r="B38"/>
  <c r="G38" s="1" a="1"/>
  <c r="G38" s="1"/>
  <c r="D38" s="1"/>
  <c r="D39" s="1"/>
  <c r="B36"/>
  <c r="G36" a="1"/>
  <c r="G36"/>
  <c r="E36" s="1"/>
  <c r="C36"/>
  <c r="C37" s="1"/>
  <c r="B10"/>
  <c r="G10" s="1" a="1"/>
  <c r="G10" s="1"/>
  <c r="B26"/>
  <c r="G26" a="1"/>
  <c r="G26" s="1"/>
  <c r="E26" s="1"/>
  <c r="C26"/>
  <c r="C27" s="1"/>
  <c r="B24"/>
  <c r="G24" s="1" a="1"/>
  <c r="G24" s="1"/>
  <c r="B22"/>
  <c r="G22" s="1" a="1"/>
  <c r="G22" s="1"/>
  <c r="B20"/>
  <c r="G20" s="1" a="1"/>
  <c r="G20"/>
  <c r="E20" s="1"/>
  <c r="E21" s="1"/>
  <c r="B18"/>
  <c r="G18" a="1"/>
  <c r="G18" s="1"/>
  <c r="C18" s="1"/>
  <c r="E18"/>
  <c r="E19"/>
  <c r="B16"/>
  <c r="G16" s="1" a="1"/>
  <c r="G16"/>
  <c r="D16"/>
  <c r="D17"/>
  <c r="B14"/>
  <c r="G14" a="1"/>
  <c r="G14"/>
  <c r="B12"/>
  <c r="G12" s="1" a="1"/>
  <c r="G12" s="1"/>
  <c r="C12" s="1"/>
  <c r="C13" s="1"/>
  <c r="H151" i="14"/>
  <c r="E161"/>
  <c r="F161"/>
  <c r="G161"/>
  <c r="H161"/>
  <c r="I161"/>
  <c r="J161"/>
  <c r="D161"/>
  <c r="E156"/>
  <c r="F156"/>
  <c r="G156"/>
  <c r="H156"/>
  <c r="I156"/>
  <c r="J156"/>
  <c r="D156"/>
  <c r="E151"/>
  <c r="F151"/>
  <c r="G151"/>
  <c r="I151"/>
  <c r="J151"/>
  <c r="D151"/>
  <c r="E146"/>
  <c r="F146"/>
  <c r="G146"/>
  <c r="H146"/>
  <c r="I146"/>
  <c r="J146"/>
  <c r="D146"/>
  <c r="E141"/>
  <c r="F141"/>
  <c r="G141"/>
  <c r="H141"/>
  <c r="I141"/>
  <c r="J141"/>
  <c r="D141"/>
  <c r="E136"/>
  <c r="G136"/>
  <c r="H136"/>
  <c r="I136"/>
  <c r="J136"/>
  <c r="D136"/>
  <c r="E131"/>
  <c r="F131"/>
  <c r="G131"/>
  <c r="H131"/>
  <c r="I131"/>
  <c r="J131"/>
  <c r="D131"/>
  <c r="E126"/>
  <c r="F126"/>
  <c r="G126"/>
  <c r="H126"/>
  <c r="I126"/>
  <c r="J126"/>
  <c r="D126"/>
  <c r="E121"/>
  <c r="F121"/>
  <c r="F122"/>
  <c r="F123"/>
  <c r="G121"/>
  <c r="H121"/>
  <c r="H122"/>
  <c r="H123"/>
  <c r="I121"/>
  <c r="J121"/>
  <c r="J122"/>
  <c r="J123"/>
  <c r="D121"/>
  <c r="G116"/>
  <c r="H116"/>
  <c r="I116"/>
  <c r="J116"/>
  <c r="F116"/>
  <c r="E116"/>
  <c r="D116"/>
  <c r="G111"/>
  <c r="H111"/>
  <c r="I111"/>
  <c r="J111"/>
  <c r="F111"/>
  <c r="E111"/>
  <c r="E112"/>
  <c r="E113"/>
  <c r="D111"/>
  <c r="E106"/>
  <c r="E107"/>
  <c r="E108"/>
  <c r="F106"/>
  <c r="G106"/>
  <c r="H106"/>
  <c r="I106"/>
  <c r="J106"/>
  <c r="D106"/>
  <c r="D107"/>
  <c r="D108"/>
  <c r="K103"/>
  <c r="I122"/>
  <c r="I123"/>
  <c r="G122"/>
  <c r="G123"/>
  <c r="E122"/>
  <c r="E123"/>
  <c r="D122"/>
  <c r="D123"/>
  <c r="D132"/>
  <c r="D133"/>
  <c r="D142"/>
  <c r="D143"/>
  <c r="D152"/>
  <c r="D153"/>
  <c r="D162"/>
  <c r="D163"/>
  <c r="J162"/>
  <c r="J163"/>
  <c r="I162"/>
  <c r="I163"/>
  <c r="H162"/>
  <c r="H163"/>
  <c r="G162"/>
  <c r="G163"/>
  <c r="F162"/>
  <c r="F163"/>
  <c r="E162"/>
  <c r="E163"/>
  <c r="J157"/>
  <c r="J158"/>
  <c r="I157"/>
  <c r="I158"/>
  <c r="H157"/>
  <c r="H158"/>
  <c r="G157"/>
  <c r="G158"/>
  <c r="F157"/>
  <c r="F158"/>
  <c r="E157"/>
  <c r="E158"/>
  <c r="J152"/>
  <c r="J153"/>
  <c r="I152"/>
  <c r="I153"/>
  <c r="H152"/>
  <c r="H153"/>
  <c r="G152"/>
  <c r="G153"/>
  <c r="F152"/>
  <c r="F153"/>
  <c r="E152"/>
  <c r="E153"/>
  <c r="J147"/>
  <c r="J148"/>
  <c r="I147"/>
  <c r="I148"/>
  <c r="H147"/>
  <c r="H148"/>
  <c r="G147"/>
  <c r="G148"/>
  <c r="F147"/>
  <c r="F148"/>
  <c r="E147"/>
  <c r="E148"/>
  <c r="J142"/>
  <c r="J143"/>
  <c r="I142"/>
  <c r="I143"/>
  <c r="H142"/>
  <c r="H143"/>
  <c r="G142"/>
  <c r="G143"/>
  <c r="F142"/>
  <c r="F143"/>
  <c r="E142"/>
  <c r="E143"/>
  <c r="J137"/>
  <c r="J138"/>
  <c r="I137"/>
  <c r="I138"/>
  <c r="H137"/>
  <c r="H138"/>
  <c r="G137"/>
  <c r="G138"/>
  <c r="F137"/>
  <c r="F138"/>
  <c r="E137"/>
  <c r="E138"/>
  <c r="J132"/>
  <c r="J133"/>
  <c r="I132"/>
  <c r="I133"/>
  <c r="H132"/>
  <c r="H133"/>
  <c r="G132"/>
  <c r="G133"/>
  <c r="F132"/>
  <c r="F133"/>
  <c r="E132"/>
  <c r="E133"/>
  <c r="J127"/>
  <c r="J128"/>
  <c r="I127"/>
  <c r="I128"/>
  <c r="H127"/>
  <c r="H128"/>
  <c r="G127"/>
  <c r="G128"/>
  <c r="F127"/>
  <c r="F128"/>
  <c r="E127"/>
  <c r="E128"/>
  <c r="J117"/>
  <c r="J118"/>
  <c r="I117"/>
  <c r="I118"/>
  <c r="H117"/>
  <c r="H118"/>
  <c r="G117"/>
  <c r="G118"/>
  <c r="F117"/>
  <c r="F118"/>
  <c r="E117"/>
  <c r="E118"/>
  <c r="D117"/>
  <c r="D118"/>
  <c r="D127"/>
  <c r="D128"/>
  <c r="D137"/>
  <c r="D138"/>
  <c r="J112"/>
  <c r="J113"/>
  <c r="I112"/>
  <c r="I113"/>
  <c r="H112"/>
  <c r="H113"/>
  <c r="G112"/>
  <c r="G113"/>
  <c r="F112"/>
  <c r="F113"/>
  <c r="D112"/>
  <c r="D113"/>
  <c r="H11"/>
  <c r="H12"/>
  <c r="H13"/>
  <c r="G11"/>
  <c r="G12"/>
  <c r="G13"/>
  <c r="F11"/>
  <c r="F12"/>
  <c r="F13"/>
  <c r="E11"/>
  <c r="E12"/>
  <c r="E13"/>
  <c r="D11"/>
  <c r="D12"/>
  <c r="D13"/>
  <c r="I13"/>
  <c r="L4"/>
  <c r="K106"/>
  <c r="K116"/>
  <c r="K126"/>
  <c r="K136"/>
  <c r="K146"/>
  <c r="K156"/>
  <c r="K111"/>
  <c r="K121"/>
  <c r="K131"/>
  <c r="K141"/>
  <c r="K151"/>
  <c r="K152"/>
  <c r="K153"/>
  <c r="K161"/>
  <c r="D147"/>
  <c r="D148"/>
  <c r="D157"/>
  <c r="D158"/>
  <c r="F107"/>
  <c r="F108"/>
  <c r="K122"/>
  <c r="K123"/>
  <c r="K142"/>
  <c r="K143"/>
  <c r="K112"/>
  <c r="K113"/>
  <c r="K132"/>
  <c r="K133"/>
  <c r="K107"/>
  <c r="K108"/>
  <c r="K117"/>
  <c r="K118"/>
  <c r="K127"/>
  <c r="K128"/>
  <c r="K137"/>
  <c r="K138"/>
  <c r="K147"/>
  <c r="K148"/>
  <c r="K157"/>
  <c r="K158"/>
  <c r="K162"/>
  <c r="K163"/>
  <c r="E64"/>
  <c r="E18"/>
  <c r="E14"/>
  <c r="G64"/>
  <c r="G18"/>
  <c r="G14"/>
  <c r="D14"/>
  <c r="D18"/>
  <c r="D64"/>
  <c r="F18"/>
  <c r="F64"/>
  <c r="F14"/>
  <c r="H18"/>
  <c r="H14"/>
  <c r="H64"/>
  <c r="I64"/>
  <c r="I65"/>
  <c r="I66"/>
  <c r="I67"/>
  <c r="I18"/>
  <c r="J13"/>
  <c r="M161"/>
  <c r="M151"/>
  <c r="M141"/>
  <c r="M142"/>
  <c r="M143"/>
  <c r="M131"/>
  <c r="M121"/>
  <c r="M122"/>
  <c r="M123"/>
  <c r="M111"/>
  <c r="M156"/>
  <c r="M146"/>
  <c r="M136"/>
  <c r="M137"/>
  <c r="M138"/>
  <c r="M126"/>
  <c r="M116"/>
  <c r="M106"/>
  <c r="L156"/>
  <c r="L157"/>
  <c r="L158"/>
  <c r="L146"/>
  <c r="L147"/>
  <c r="L148"/>
  <c r="L136"/>
  <c r="L137"/>
  <c r="L138"/>
  <c r="L126"/>
  <c r="L127"/>
  <c r="L128"/>
  <c r="L116"/>
  <c r="L117"/>
  <c r="L118"/>
  <c r="L106"/>
  <c r="L107"/>
  <c r="L108"/>
  <c r="L161"/>
  <c r="L162"/>
  <c r="L163"/>
  <c r="L151"/>
  <c r="L152"/>
  <c r="L153"/>
  <c r="L141"/>
  <c r="L142"/>
  <c r="L143"/>
  <c r="L131"/>
  <c r="L132"/>
  <c r="L133"/>
  <c r="L121"/>
  <c r="L122"/>
  <c r="L123"/>
  <c r="L111"/>
  <c r="L112"/>
  <c r="L113"/>
  <c r="G107"/>
  <c r="G108"/>
  <c r="M157"/>
  <c r="M158"/>
  <c r="M162"/>
  <c r="M163"/>
  <c r="M147"/>
  <c r="M148"/>
  <c r="M127"/>
  <c r="M128"/>
  <c r="M117"/>
  <c r="M118"/>
  <c r="M107"/>
  <c r="M108"/>
  <c r="M152"/>
  <c r="M153"/>
  <c r="M132"/>
  <c r="M133"/>
  <c r="M112"/>
  <c r="M113"/>
  <c r="H67"/>
  <c r="H65"/>
  <c r="H66"/>
  <c r="F67"/>
  <c r="F65"/>
  <c r="F66"/>
  <c r="D67"/>
  <c r="D65"/>
  <c r="D66"/>
  <c r="G24"/>
  <c r="G19"/>
  <c r="G20"/>
  <c r="G21"/>
  <c r="E65"/>
  <c r="E66"/>
  <c r="E67"/>
  <c r="H24"/>
  <c r="H21"/>
  <c r="H19"/>
  <c r="H20"/>
  <c r="F21"/>
  <c r="F19"/>
  <c r="F20"/>
  <c r="F24"/>
  <c r="D24"/>
  <c r="D21"/>
  <c r="D19"/>
  <c r="D20"/>
  <c r="G67"/>
  <c r="G65"/>
  <c r="G66"/>
  <c r="E19"/>
  <c r="E20"/>
  <c r="E21"/>
  <c r="E24"/>
  <c r="J64"/>
  <c r="J65"/>
  <c r="J66"/>
  <c r="J67"/>
  <c r="J18"/>
  <c r="K13"/>
  <c r="I19"/>
  <c r="I20"/>
  <c r="I21"/>
  <c r="I24"/>
  <c r="H107"/>
  <c r="H108"/>
  <c r="E25"/>
  <c r="E26"/>
  <c r="E27"/>
  <c r="E30"/>
  <c r="F30"/>
  <c r="F25"/>
  <c r="F26"/>
  <c r="F27"/>
  <c r="D30"/>
  <c r="D27"/>
  <c r="D25"/>
  <c r="D26"/>
  <c r="H30"/>
  <c r="H25"/>
  <c r="H26"/>
  <c r="H27"/>
  <c r="G25"/>
  <c r="G26"/>
  <c r="G27"/>
  <c r="G30"/>
  <c r="I25"/>
  <c r="I26"/>
  <c r="I27"/>
  <c r="I30"/>
  <c r="K64"/>
  <c r="K65"/>
  <c r="K66"/>
  <c r="K67"/>
  <c r="K18"/>
  <c r="L13"/>
  <c r="J24"/>
  <c r="J19"/>
  <c r="J20"/>
  <c r="J21"/>
  <c r="J107"/>
  <c r="J108"/>
  <c r="I107"/>
  <c r="I108"/>
  <c r="G31"/>
  <c r="G32"/>
  <c r="G33"/>
  <c r="G36"/>
  <c r="D36"/>
  <c r="D31"/>
  <c r="D32"/>
  <c r="D33"/>
  <c r="E31"/>
  <c r="E32"/>
  <c r="E33"/>
  <c r="E36"/>
  <c r="H36"/>
  <c r="H31"/>
  <c r="H32"/>
  <c r="H33"/>
  <c r="F36"/>
  <c r="F31"/>
  <c r="F32"/>
  <c r="F33"/>
  <c r="L64"/>
  <c r="L65"/>
  <c r="L66"/>
  <c r="L67"/>
  <c r="L18"/>
  <c r="M13"/>
  <c r="J30"/>
  <c r="J25"/>
  <c r="J26"/>
  <c r="J27"/>
  <c r="K19"/>
  <c r="K20"/>
  <c r="K21"/>
  <c r="K24"/>
  <c r="I31"/>
  <c r="I32"/>
  <c r="I33"/>
  <c r="I36"/>
  <c r="F42"/>
  <c r="F37"/>
  <c r="F38"/>
  <c r="F39"/>
  <c r="E37"/>
  <c r="E38"/>
  <c r="E39"/>
  <c r="E42"/>
  <c r="G37"/>
  <c r="G38"/>
  <c r="G39"/>
  <c r="G42"/>
  <c r="H42"/>
  <c r="H37"/>
  <c r="H38"/>
  <c r="H39"/>
  <c r="D42"/>
  <c r="D39"/>
  <c r="D37"/>
  <c r="D38"/>
  <c r="I37"/>
  <c r="I38"/>
  <c r="I39"/>
  <c r="I42"/>
  <c r="K25"/>
  <c r="K26"/>
  <c r="K27"/>
  <c r="K30"/>
  <c r="M64"/>
  <c r="M65"/>
  <c r="M66"/>
  <c r="M67"/>
  <c r="M18"/>
  <c r="J36"/>
  <c r="J31"/>
  <c r="J32"/>
  <c r="J33"/>
  <c r="L24"/>
  <c r="L19"/>
  <c r="L20"/>
  <c r="L21"/>
  <c r="D48"/>
  <c r="D43"/>
  <c r="D44"/>
  <c r="D45"/>
  <c r="G43"/>
  <c r="G44"/>
  <c r="G48"/>
  <c r="G45"/>
  <c r="F48"/>
  <c r="F43"/>
  <c r="F44"/>
  <c r="F45"/>
  <c r="H48"/>
  <c r="H43"/>
  <c r="H44"/>
  <c r="H45"/>
  <c r="E43"/>
  <c r="E44"/>
  <c r="E45"/>
  <c r="E48"/>
  <c r="L30"/>
  <c r="L25"/>
  <c r="L26"/>
  <c r="L27"/>
  <c r="J42"/>
  <c r="J37"/>
  <c r="J38"/>
  <c r="J39"/>
  <c r="M19"/>
  <c r="M20"/>
  <c r="M21"/>
  <c r="M24"/>
  <c r="K31"/>
  <c r="K32"/>
  <c r="K33"/>
  <c r="K36"/>
  <c r="I43"/>
  <c r="I44"/>
  <c r="I45"/>
  <c r="I48"/>
  <c r="E49"/>
  <c r="E50"/>
  <c r="E51"/>
  <c r="E54"/>
  <c r="F54"/>
  <c r="F49"/>
  <c r="F50"/>
  <c r="F51"/>
  <c r="G49"/>
  <c r="G50"/>
  <c r="G51"/>
  <c r="G54"/>
  <c r="D54"/>
  <c r="D49"/>
  <c r="D50"/>
  <c r="D51"/>
  <c r="H54"/>
  <c r="H49"/>
  <c r="H50"/>
  <c r="H51"/>
  <c r="J48"/>
  <c r="J43"/>
  <c r="J44"/>
  <c r="J45"/>
  <c r="L36"/>
  <c r="L31"/>
  <c r="L32"/>
  <c r="L33"/>
  <c r="I49"/>
  <c r="I50"/>
  <c r="I51"/>
  <c r="I54"/>
  <c r="K37"/>
  <c r="K38"/>
  <c r="K39"/>
  <c r="K42"/>
  <c r="M25"/>
  <c r="M26"/>
  <c r="M27"/>
  <c r="M30"/>
  <c r="H58"/>
  <c r="H55"/>
  <c r="E55"/>
  <c r="E58"/>
  <c r="D58"/>
  <c r="D55"/>
  <c r="G55"/>
  <c r="G58"/>
  <c r="F58"/>
  <c r="F55"/>
  <c r="L42"/>
  <c r="L37"/>
  <c r="L38"/>
  <c r="L39"/>
  <c r="J54"/>
  <c r="J49"/>
  <c r="J50"/>
  <c r="J51"/>
  <c r="M31"/>
  <c r="M32"/>
  <c r="M33"/>
  <c r="M36"/>
  <c r="K43"/>
  <c r="K44"/>
  <c r="K45"/>
  <c r="K48"/>
  <c r="I55"/>
  <c r="I58"/>
  <c r="G59"/>
  <c r="G60"/>
  <c r="G61"/>
  <c r="G70"/>
  <c r="F70"/>
  <c r="F59"/>
  <c r="F60"/>
  <c r="F61"/>
  <c r="D70"/>
  <c r="D61"/>
  <c r="D59"/>
  <c r="D60"/>
  <c r="H70"/>
  <c r="H59"/>
  <c r="H60"/>
  <c r="H61"/>
  <c r="E70"/>
  <c r="E61"/>
  <c r="E59"/>
  <c r="E60"/>
  <c r="J58"/>
  <c r="J55"/>
  <c r="L48"/>
  <c r="L43"/>
  <c r="L44"/>
  <c r="L45"/>
  <c r="I59"/>
  <c r="I60"/>
  <c r="I61"/>
  <c r="I70"/>
  <c r="K49"/>
  <c r="K50"/>
  <c r="K51"/>
  <c r="K54"/>
  <c r="M37"/>
  <c r="M38"/>
  <c r="M39"/>
  <c r="M42"/>
  <c r="D71"/>
  <c r="D72"/>
  <c r="D73"/>
  <c r="D76"/>
  <c r="G76"/>
  <c r="G73"/>
  <c r="G71"/>
  <c r="G72"/>
  <c r="E71"/>
  <c r="E72"/>
  <c r="E73"/>
  <c r="E76"/>
  <c r="H71"/>
  <c r="H72"/>
  <c r="H73"/>
  <c r="H76"/>
  <c r="F76"/>
  <c r="F71"/>
  <c r="F72"/>
  <c r="F73"/>
  <c r="L54"/>
  <c r="L49"/>
  <c r="L50"/>
  <c r="L51"/>
  <c r="J70"/>
  <c r="J59"/>
  <c r="J60"/>
  <c r="J61"/>
  <c r="M43"/>
  <c r="M44"/>
  <c r="M45"/>
  <c r="M48"/>
  <c r="K55"/>
  <c r="K58"/>
  <c r="I71"/>
  <c r="I72"/>
  <c r="I73"/>
  <c r="I76"/>
  <c r="F77"/>
  <c r="F78"/>
  <c r="F79"/>
  <c r="F82"/>
  <c r="E82"/>
  <c r="E79"/>
  <c r="E77"/>
  <c r="E78"/>
  <c r="D82"/>
  <c r="D77"/>
  <c r="D78"/>
  <c r="D79"/>
  <c r="H82"/>
  <c r="H79"/>
  <c r="H77"/>
  <c r="H78"/>
  <c r="G77"/>
  <c r="G78"/>
  <c r="G79"/>
  <c r="G82"/>
  <c r="J76"/>
  <c r="J71"/>
  <c r="J72"/>
  <c r="J73"/>
  <c r="L58"/>
  <c r="L55"/>
  <c r="I77"/>
  <c r="I78"/>
  <c r="I79"/>
  <c r="I82"/>
  <c r="K59"/>
  <c r="K60"/>
  <c r="K61"/>
  <c r="K70"/>
  <c r="M49"/>
  <c r="M50"/>
  <c r="M51"/>
  <c r="M54"/>
  <c r="G83"/>
  <c r="G84"/>
  <c r="G88"/>
  <c r="D83"/>
  <c r="D84"/>
  <c r="D88"/>
  <c r="F88"/>
  <c r="F83"/>
  <c r="F84"/>
  <c r="H83"/>
  <c r="H84"/>
  <c r="H88"/>
  <c r="E88"/>
  <c r="E83"/>
  <c r="E84"/>
  <c r="L70"/>
  <c r="L59"/>
  <c r="L60"/>
  <c r="L61"/>
  <c r="J82"/>
  <c r="J77"/>
  <c r="J78"/>
  <c r="J79"/>
  <c r="M55"/>
  <c r="M58"/>
  <c r="K71"/>
  <c r="K72"/>
  <c r="K73"/>
  <c r="K76"/>
  <c r="I83"/>
  <c r="I84"/>
  <c r="I85"/>
  <c r="I88"/>
  <c r="G85"/>
  <c r="H85"/>
  <c r="F85"/>
  <c r="D85"/>
  <c r="E85"/>
  <c r="E94"/>
  <c r="E89"/>
  <c r="E90"/>
  <c r="E91"/>
  <c r="F94"/>
  <c r="F89"/>
  <c r="F90"/>
  <c r="F91"/>
  <c r="G89"/>
  <c r="G90"/>
  <c r="G91"/>
  <c r="G94"/>
  <c r="H89"/>
  <c r="H90"/>
  <c r="H91"/>
  <c r="H94"/>
  <c r="D89"/>
  <c r="D90"/>
  <c r="D91"/>
  <c r="D94"/>
  <c r="J88"/>
  <c r="J83"/>
  <c r="J84"/>
  <c r="J85"/>
  <c r="L76"/>
  <c r="L71"/>
  <c r="L72"/>
  <c r="L73"/>
  <c r="I89"/>
  <c r="I90"/>
  <c r="I91"/>
  <c r="I94"/>
  <c r="I95"/>
  <c r="I96"/>
  <c r="I97"/>
  <c r="K77"/>
  <c r="K78"/>
  <c r="K79"/>
  <c r="K82"/>
  <c r="M59"/>
  <c r="M60"/>
  <c r="M61"/>
  <c r="M70"/>
  <c r="D95"/>
  <c r="D96"/>
  <c r="D97"/>
  <c r="G95"/>
  <c r="G96"/>
  <c r="G97"/>
  <c r="E95"/>
  <c r="E96"/>
  <c r="E97"/>
  <c r="H95"/>
  <c r="H96"/>
  <c r="H97"/>
  <c r="F95"/>
  <c r="F96"/>
  <c r="F97"/>
  <c r="L82"/>
  <c r="L77"/>
  <c r="L78"/>
  <c r="L79"/>
  <c r="J94"/>
  <c r="J95"/>
  <c r="J96"/>
  <c r="J97"/>
  <c r="J89"/>
  <c r="J90"/>
  <c r="J91"/>
  <c r="M71"/>
  <c r="M72"/>
  <c r="M73"/>
  <c r="M76"/>
  <c r="K83"/>
  <c r="K84"/>
  <c r="K85"/>
  <c r="K88"/>
  <c r="L88"/>
  <c r="L83"/>
  <c r="L84"/>
  <c r="L85"/>
  <c r="K89"/>
  <c r="K90"/>
  <c r="K91"/>
  <c r="K94"/>
  <c r="K95"/>
  <c r="K96"/>
  <c r="K97"/>
  <c r="M77"/>
  <c r="M78"/>
  <c r="M79"/>
  <c r="M82"/>
  <c r="M83"/>
  <c r="M84"/>
  <c r="M85"/>
  <c r="M88"/>
  <c r="L94"/>
  <c r="L95"/>
  <c r="L96"/>
  <c r="L97"/>
  <c r="L89"/>
  <c r="L90"/>
  <c r="L91"/>
  <c r="M89"/>
  <c r="M90"/>
  <c r="M91"/>
  <c r="M94"/>
  <c r="M95"/>
  <c r="M96"/>
  <c r="M97"/>
  <c r="D326" i="15"/>
  <c r="D327" s="1"/>
  <c r="C374"/>
  <c r="C375"/>
  <c r="D375"/>
  <c r="C378"/>
  <c r="C379" s="1"/>
  <c r="D383"/>
  <c r="E386"/>
  <c r="E387" s="1"/>
  <c r="C390"/>
  <c r="C391"/>
  <c r="E391"/>
  <c r="D390"/>
  <c r="D391"/>
  <c r="E527"/>
  <c r="E528" s="1"/>
  <c r="D684"/>
  <c r="D685"/>
  <c r="D677"/>
  <c r="D729"/>
  <c r="D730"/>
  <c r="D745"/>
  <c r="D746"/>
  <c r="C710"/>
  <c r="C711" s="1"/>
  <c r="D647"/>
  <c r="D648"/>
  <c r="E659"/>
  <c r="E660" s="1"/>
  <c r="C624"/>
  <c r="C625"/>
  <c r="D597"/>
  <c r="D598" s="1"/>
  <c r="C609"/>
  <c r="C610" s="1"/>
  <c r="D552"/>
  <c r="D553"/>
  <c r="C482"/>
  <c r="C483"/>
  <c r="D499"/>
  <c r="C427"/>
  <c r="C428" s="1"/>
  <c r="D428"/>
  <c r="D435"/>
  <c r="D436"/>
  <c r="D443"/>
  <c r="D444"/>
  <c r="C437"/>
  <c r="C438"/>
  <c r="E402"/>
  <c r="E403"/>
  <c r="D402"/>
  <c r="D403"/>
  <c r="C402"/>
  <c r="C403"/>
  <c r="E406"/>
  <c r="E407"/>
  <c r="C407"/>
  <c r="D406"/>
  <c r="D407" s="1"/>
  <c r="E412"/>
  <c r="E413"/>
  <c r="C412"/>
  <c r="C413" s="1"/>
  <c r="E346"/>
  <c r="E347" s="1"/>
  <c r="D350"/>
  <c r="D351"/>
  <c r="D354"/>
  <c r="D355"/>
  <c r="E358"/>
  <c r="E359"/>
  <c r="E362"/>
  <c r="E363"/>
  <c r="D318"/>
  <c r="D319" s="1"/>
  <c r="C319"/>
  <c r="E318"/>
  <c r="E319" s="1"/>
  <c r="D294"/>
  <c r="D295"/>
  <c r="D298"/>
  <c r="D299"/>
  <c r="D302"/>
  <c r="D303" s="1"/>
  <c r="C303"/>
  <c r="E302"/>
  <c r="E303" s="1"/>
  <c r="D306"/>
  <c r="D307"/>
  <c r="C262"/>
  <c r="C263"/>
  <c r="C270"/>
  <c r="C271" s="1"/>
  <c r="D274"/>
  <c r="D275" s="1"/>
  <c r="C246"/>
  <c r="C247"/>
  <c r="C204"/>
  <c r="C205" s="1"/>
  <c r="E212"/>
  <c r="E213" s="1"/>
  <c r="E221"/>
  <c r="D220"/>
  <c r="D221"/>
  <c r="E188"/>
  <c r="E189"/>
  <c r="D164"/>
  <c r="D165" s="1"/>
  <c r="E125"/>
  <c r="E128"/>
  <c r="E129" s="1"/>
  <c r="D132"/>
  <c r="D133"/>
  <c r="C109"/>
  <c r="E276"/>
  <c r="E277" s="1"/>
  <c r="D496"/>
  <c r="D497"/>
  <c r="E578"/>
  <c r="E579"/>
  <c r="E609"/>
  <c r="E610" s="1"/>
  <c r="D601"/>
  <c r="D602"/>
  <c r="D636"/>
  <c r="D637" s="1"/>
  <c r="D624"/>
  <c r="D625"/>
  <c r="D620"/>
  <c r="D621" s="1"/>
  <c r="E663"/>
  <c r="E664"/>
  <c r="C655"/>
  <c r="C656" s="1"/>
  <c r="E718"/>
  <c r="E719" s="1"/>
  <c r="D706"/>
  <c r="D707"/>
  <c r="D741"/>
  <c r="D742"/>
  <c r="E674"/>
  <c r="E675" s="1"/>
  <c r="E523"/>
  <c r="E524" s="1"/>
  <c r="C178"/>
  <c r="C179"/>
  <c r="E27"/>
  <c r="D186"/>
  <c r="D187"/>
  <c r="C14"/>
  <c r="C15" s="1"/>
  <c r="C672"/>
  <c r="C673" s="1"/>
  <c r="D672"/>
  <c r="D673"/>
  <c r="C218"/>
  <c r="C219" s="1"/>
  <c r="C236"/>
  <c r="C237"/>
  <c r="D64"/>
  <c r="D65"/>
  <c r="E64"/>
  <c r="E65"/>
  <c r="D404"/>
  <c r="D405"/>
  <c r="E445"/>
  <c r="E446"/>
  <c r="E433"/>
  <c r="E434"/>
  <c r="E492"/>
  <c r="E493"/>
  <c r="E488"/>
  <c r="E489"/>
  <c r="D582"/>
  <c r="D583" s="1"/>
  <c r="E570"/>
  <c r="E571" s="1"/>
  <c r="D605"/>
  <c r="D606"/>
  <c r="D593"/>
  <c r="D594"/>
  <c r="D632"/>
  <c r="D633"/>
  <c r="D628"/>
  <c r="D629"/>
  <c r="D659"/>
  <c r="D660" s="1"/>
  <c r="C676"/>
  <c r="C677" s="1"/>
  <c r="E546"/>
  <c r="E547"/>
  <c r="E538"/>
  <c r="E539" s="1"/>
  <c r="C527"/>
  <c r="C528"/>
  <c r="C511"/>
  <c r="C512" s="1"/>
  <c r="D468"/>
  <c r="D469"/>
  <c r="C460"/>
  <c r="C461" s="1"/>
  <c r="C580"/>
  <c r="C581"/>
  <c r="E580"/>
  <c r="E581" s="1"/>
  <c r="C316"/>
  <c r="C317"/>
  <c r="C324"/>
  <c r="C325" s="1"/>
  <c r="C16"/>
  <c r="C17"/>
  <c r="C81"/>
  <c r="C136"/>
  <c r="C137" s="1"/>
  <c r="D124"/>
  <c r="D125" s="1"/>
  <c r="D160"/>
  <c r="D161"/>
  <c r="D188"/>
  <c r="D189"/>
  <c r="D216"/>
  <c r="D217" s="1"/>
  <c r="E418"/>
  <c r="E419" s="1"/>
  <c r="C445"/>
  <c r="C446"/>
  <c r="E441"/>
  <c r="E442" s="1"/>
  <c r="D429"/>
  <c r="D430"/>
  <c r="D492"/>
  <c r="D493"/>
  <c r="C484"/>
  <c r="C485"/>
  <c r="D578"/>
  <c r="D579"/>
  <c r="D570"/>
  <c r="D571"/>
  <c r="D688"/>
  <c r="D689"/>
  <c r="C714"/>
  <c r="C715"/>
  <c r="C706"/>
  <c r="C707"/>
  <c r="C745"/>
  <c r="C746"/>
  <c r="D737"/>
  <c r="D738"/>
  <c r="E688"/>
  <c r="E689" s="1"/>
  <c r="C680"/>
  <c r="C681"/>
  <c r="C674"/>
  <c r="C675" s="1"/>
  <c r="C546"/>
  <c r="C547" s="1"/>
  <c r="D538"/>
  <c r="D539"/>
  <c r="C515"/>
  <c r="C516" s="1"/>
  <c r="C468"/>
  <c r="C469"/>
  <c r="D460"/>
  <c r="D461"/>
  <c r="D456"/>
  <c r="D457"/>
  <c r="E672"/>
  <c r="E673"/>
  <c r="D494"/>
  <c r="D495"/>
  <c r="C494"/>
  <c r="C495"/>
  <c r="E320"/>
  <c r="E321"/>
  <c r="D321"/>
  <c r="E182"/>
  <c r="E183"/>
  <c r="D183"/>
  <c r="C360"/>
  <c r="C361" s="1"/>
  <c r="D360"/>
  <c r="D361"/>
  <c r="E360"/>
  <c r="E361" s="1"/>
  <c r="C540"/>
  <c r="C541"/>
  <c r="D540"/>
  <c r="D541" s="1"/>
  <c r="E716"/>
  <c r="E717"/>
  <c r="D716"/>
  <c r="D717" s="1"/>
  <c r="C716"/>
  <c r="C717"/>
  <c r="D94"/>
  <c r="D95" s="1"/>
  <c r="C95"/>
  <c r="C272"/>
  <c r="C273" s="1"/>
  <c r="C454"/>
  <c r="C455"/>
  <c r="E454"/>
  <c r="E455" s="1"/>
  <c r="E626"/>
  <c r="E627"/>
  <c r="D626"/>
  <c r="D627" s="1"/>
  <c r="C626"/>
  <c r="C627"/>
  <c r="E519"/>
  <c r="E520" s="1"/>
  <c r="C186"/>
  <c r="C187"/>
  <c r="E16"/>
  <c r="E17"/>
  <c r="C68"/>
  <c r="C69" s="1"/>
  <c r="C160"/>
  <c r="C161"/>
  <c r="D148"/>
  <c r="D149"/>
  <c r="C250"/>
  <c r="C251" s="1"/>
  <c r="D238"/>
  <c r="D239" s="1"/>
  <c r="E262"/>
  <c r="E263"/>
  <c r="C354"/>
  <c r="C355"/>
  <c r="D346"/>
  <c r="D347"/>
  <c r="C408"/>
  <c r="C409"/>
  <c r="C418"/>
  <c r="C419"/>
  <c r="E410"/>
  <c r="E411"/>
  <c r="D441"/>
  <c r="D442"/>
  <c r="D433"/>
  <c r="D434"/>
  <c r="E494"/>
  <c r="E495"/>
  <c r="E500"/>
  <c r="E501"/>
  <c r="D515"/>
  <c r="D516" s="1"/>
  <c r="E511"/>
  <c r="E512" s="1"/>
  <c r="C330"/>
  <c r="C331"/>
  <c r="C206"/>
  <c r="C207" s="1"/>
  <c r="D207"/>
  <c r="E206"/>
  <c r="E207" s="1"/>
  <c r="C297"/>
  <c r="E296"/>
  <c r="E297"/>
  <c r="E384"/>
  <c r="E385"/>
  <c r="C384"/>
  <c r="C385"/>
  <c r="D384"/>
  <c r="D385"/>
  <c r="E470"/>
  <c r="E471"/>
  <c r="C470"/>
  <c r="C471"/>
  <c r="D470"/>
  <c r="D471"/>
  <c r="E564"/>
  <c r="E565"/>
  <c r="C564"/>
  <c r="C565"/>
  <c r="D564"/>
  <c r="D565"/>
  <c r="D649"/>
  <c r="D650"/>
  <c r="E649"/>
  <c r="E650"/>
  <c r="C649"/>
  <c r="C650"/>
  <c r="C739"/>
  <c r="C740"/>
  <c r="D739"/>
  <c r="D740"/>
  <c r="E739"/>
  <c r="E740"/>
  <c r="E158"/>
  <c r="E159"/>
  <c r="D159"/>
  <c r="E248"/>
  <c r="E249"/>
  <c r="D248"/>
  <c r="D249"/>
  <c r="E344"/>
  <c r="E345"/>
  <c r="D345"/>
  <c r="C344"/>
  <c r="C345" s="1"/>
  <c r="D431"/>
  <c r="D432"/>
  <c r="E431"/>
  <c r="E432" s="1"/>
  <c r="C431"/>
  <c r="C432"/>
  <c r="E517"/>
  <c r="E518" s="1"/>
  <c r="C517"/>
  <c r="C518"/>
  <c r="D517"/>
  <c r="D518" s="1"/>
  <c r="D603"/>
  <c r="D604"/>
  <c r="E603"/>
  <c r="E604" s="1"/>
  <c r="C603"/>
  <c r="C604"/>
  <c r="C690"/>
  <c r="C691" s="1"/>
  <c r="E690"/>
  <c r="E691"/>
  <c r="D690"/>
  <c r="D691" s="1"/>
  <c r="E747"/>
  <c r="E748"/>
  <c r="C747"/>
  <c r="C748" s="1"/>
  <c r="D747"/>
  <c r="D748"/>
  <c r="D316"/>
  <c r="D317"/>
  <c r="C268"/>
  <c r="C269" s="1"/>
  <c r="E178"/>
  <c r="E179" s="1"/>
  <c r="C19"/>
  <c r="D69"/>
  <c r="E108"/>
  <c r="E109" s="1"/>
  <c r="D136"/>
  <c r="D137" s="1"/>
  <c r="C148"/>
  <c r="C149"/>
  <c r="D184"/>
  <c r="D185"/>
  <c r="D232"/>
  <c r="D233" s="1"/>
  <c r="C238"/>
  <c r="C239" s="1"/>
  <c r="E278"/>
  <c r="E279"/>
  <c r="D290"/>
  <c r="D291"/>
  <c r="D378"/>
  <c r="D379" s="1"/>
  <c r="E408"/>
  <c r="E409"/>
  <c r="C404"/>
  <c r="C405" s="1"/>
  <c r="C429"/>
  <c r="C430" s="1"/>
  <c r="C443"/>
  <c r="C444"/>
  <c r="C435"/>
  <c r="C436" s="1"/>
  <c r="D542"/>
  <c r="D543"/>
  <c r="D580"/>
  <c r="D581"/>
  <c r="C582"/>
  <c r="C583"/>
  <c r="C601"/>
  <c r="C602"/>
  <c r="C593"/>
  <c r="C594"/>
  <c r="C628"/>
  <c r="C629"/>
  <c r="C647"/>
  <c r="C648"/>
  <c r="D680"/>
  <c r="D681"/>
  <c r="C737"/>
  <c r="C738" s="1"/>
  <c r="C729"/>
  <c r="C730"/>
  <c r="E684"/>
  <c r="E685" s="1"/>
  <c r="D554"/>
  <c r="D555"/>
  <c r="C464"/>
  <c r="C465" s="1"/>
  <c r="E382"/>
  <c r="E383" s="1"/>
  <c r="C326"/>
  <c r="C327"/>
  <c r="E540"/>
  <c r="E541"/>
  <c r="D454"/>
  <c r="D455"/>
  <c r="C53"/>
  <c r="C102"/>
  <c r="C103" s="1"/>
  <c r="E150"/>
  <c r="E151"/>
  <c r="C151"/>
  <c r="D150"/>
  <c r="D151"/>
  <c r="D190"/>
  <c r="D191" s="1"/>
  <c r="E240"/>
  <c r="E241" s="1"/>
  <c r="C241"/>
  <c r="D240"/>
  <c r="D241"/>
  <c r="C288"/>
  <c r="C289"/>
  <c r="E288"/>
  <c r="E289"/>
  <c r="D288"/>
  <c r="D289"/>
  <c r="E328"/>
  <c r="E329"/>
  <c r="D328"/>
  <c r="D329"/>
  <c r="C328"/>
  <c r="C329"/>
  <c r="D376"/>
  <c r="D377"/>
  <c r="C376"/>
  <c r="C377"/>
  <c r="E376"/>
  <c r="E377"/>
  <c r="C416"/>
  <c r="C417"/>
  <c r="E416"/>
  <c r="E417"/>
  <c r="D416"/>
  <c r="D417"/>
  <c r="C462"/>
  <c r="C463"/>
  <c r="D462"/>
  <c r="D463"/>
  <c r="E462"/>
  <c r="E463"/>
  <c r="D509"/>
  <c r="D510"/>
  <c r="E509"/>
  <c r="E510"/>
  <c r="C509"/>
  <c r="C510"/>
  <c r="E548"/>
  <c r="E549"/>
  <c r="C548"/>
  <c r="C549"/>
  <c r="D548"/>
  <c r="D549"/>
  <c r="D595"/>
  <c r="D596"/>
  <c r="E595"/>
  <c r="E596"/>
  <c r="C595"/>
  <c r="C596"/>
  <c r="E634"/>
  <c r="E635"/>
  <c r="C634"/>
  <c r="C635"/>
  <c r="D634"/>
  <c r="D635"/>
  <c r="C682"/>
  <c r="C683"/>
  <c r="D682"/>
  <c r="D683"/>
  <c r="E682"/>
  <c r="E683"/>
  <c r="E731"/>
  <c r="E732"/>
  <c r="C731"/>
  <c r="C732"/>
  <c r="D731"/>
  <c r="D732"/>
  <c r="D78"/>
  <c r="D79" s="1"/>
  <c r="D126"/>
  <c r="D127" s="1"/>
  <c r="C127"/>
  <c r="E126"/>
  <c r="E127"/>
  <c r="D166"/>
  <c r="D167"/>
  <c r="E214"/>
  <c r="E215" s="1"/>
  <c r="D215"/>
  <c r="D264"/>
  <c r="D265" s="1"/>
  <c r="E265"/>
  <c r="C264"/>
  <c r="C265"/>
  <c r="C304"/>
  <c r="C305"/>
  <c r="C352"/>
  <c r="C353" s="1"/>
  <c r="D353"/>
  <c r="E352"/>
  <c r="E353" s="1"/>
  <c r="C400"/>
  <c r="C401"/>
  <c r="E400"/>
  <c r="E401" s="1"/>
  <c r="D400"/>
  <c r="D401"/>
  <c r="E439"/>
  <c r="E440" s="1"/>
  <c r="C439"/>
  <c r="C440"/>
  <c r="D439"/>
  <c r="D440" s="1"/>
  <c r="D486"/>
  <c r="D487"/>
  <c r="E486"/>
  <c r="E487" s="1"/>
  <c r="C486"/>
  <c r="C487"/>
  <c r="D525"/>
  <c r="D526" s="1"/>
  <c r="E525"/>
  <c r="E526"/>
  <c r="C525"/>
  <c r="C526" s="1"/>
  <c r="C572"/>
  <c r="C573"/>
  <c r="D572"/>
  <c r="D573" s="1"/>
  <c r="E572"/>
  <c r="E573"/>
  <c r="C618"/>
  <c r="C619" s="1"/>
  <c r="E618"/>
  <c r="E619"/>
  <c r="D618"/>
  <c r="D619" s="1"/>
  <c r="E657"/>
  <c r="E658"/>
  <c r="C657"/>
  <c r="C658" s="1"/>
  <c r="D657"/>
  <c r="D658"/>
  <c r="E708"/>
  <c r="E709" s="1"/>
  <c r="C708"/>
  <c r="C709"/>
  <c r="D708"/>
  <c r="D709" s="1"/>
  <c r="C222"/>
  <c r="C223"/>
  <c r="E222"/>
  <c r="E223" s="1"/>
  <c r="D222"/>
  <c r="D223"/>
  <c r="D40"/>
  <c r="D41" s="1"/>
  <c r="C82"/>
  <c r="C83"/>
  <c r="E37"/>
  <c r="D18"/>
  <c r="D19"/>
  <c r="E40"/>
  <c r="E41" s="1"/>
  <c r="D97"/>
  <c r="C110"/>
  <c r="C111" s="1"/>
  <c r="C134"/>
  <c r="C135" s="1"/>
  <c r="E38"/>
  <c r="E39"/>
  <c r="C122"/>
  <c r="C123" s="1"/>
  <c r="E163"/>
  <c r="C162"/>
  <c r="C163"/>
  <c r="D210"/>
  <c r="D211"/>
  <c r="E261"/>
  <c r="D260"/>
  <c r="D261" s="1"/>
  <c r="C300"/>
  <c r="C301" s="1"/>
  <c r="C348"/>
  <c r="C349"/>
  <c r="D348"/>
  <c r="D349" s="1"/>
  <c r="C372"/>
  <c r="C373"/>
  <c r="C388"/>
  <c r="C389"/>
  <c r="E458"/>
  <c r="E459"/>
  <c r="C458"/>
  <c r="C459"/>
  <c r="D458"/>
  <c r="D459"/>
  <c r="D482"/>
  <c r="D483"/>
  <c r="E482"/>
  <c r="E483"/>
  <c r="E498"/>
  <c r="E499"/>
  <c r="C498"/>
  <c r="C499"/>
  <c r="D521"/>
  <c r="D522"/>
  <c r="C521"/>
  <c r="C522"/>
  <c r="E521"/>
  <c r="E522"/>
  <c r="E544"/>
  <c r="E545"/>
  <c r="D544"/>
  <c r="D545"/>
  <c r="C544"/>
  <c r="C545"/>
  <c r="D568"/>
  <c r="D569"/>
  <c r="E568"/>
  <c r="E569"/>
  <c r="C568"/>
  <c r="C569"/>
  <c r="C591"/>
  <c r="C592"/>
  <c r="D591"/>
  <c r="D592"/>
  <c r="E591"/>
  <c r="E592"/>
  <c r="C607"/>
  <c r="C608"/>
  <c r="D607"/>
  <c r="D608"/>
  <c r="E607"/>
  <c r="E608"/>
  <c r="D630"/>
  <c r="D631"/>
  <c r="E630"/>
  <c r="E631"/>
  <c r="C630"/>
  <c r="C631"/>
  <c r="E653"/>
  <c r="E654"/>
  <c r="C653"/>
  <c r="C654"/>
  <c r="D653"/>
  <c r="D654"/>
  <c r="E678"/>
  <c r="E679"/>
  <c r="C678"/>
  <c r="C679"/>
  <c r="D678"/>
  <c r="D679"/>
  <c r="D704"/>
  <c r="D705"/>
  <c r="E704"/>
  <c r="E705"/>
  <c r="C704"/>
  <c r="C705"/>
  <c r="D720"/>
  <c r="D721"/>
  <c r="E720"/>
  <c r="E721"/>
  <c r="C720"/>
  <c r="C721"/>
  <c r="E743"/>
  <c r="E744"/>
  <c r="C743"/>
  <c r="C744"/>
  <c r="D743"/>
  <c r="D744"/>
  <c r="D8"/>
  <c r="D9" s="1"/>
  <c r="D106"/>
  <c r="D107"/>
  <c r="E154"/>
  <c r="E155" s="1"/>
  <c r="C154"/>
  <c r="C155"/>
  <c r="E194"/>
  <c r="E195" s="1"/>
  <c r="C194"/>
  <c r="C195"/>
  <c r="C244"/>
  <c r="C245" s="1"/>
  <c r="D244"/>
  <c r="D245"/>
  <c r="C292"/>
  <c r="C293" s="1"/>
  <c r="D292"/>
  <c r="D293"/>
  <c r="E332"/>
  <c r="E333" s="1"/>
  <c r="D332"/>
  <c r="D333"/>
  <c r="C356"/>
  <c r="C357" s="1"/>
  <c r="D356"/>
  <c r="D357"/>
  <c r="E380"/>
  <c r="E381" s="1"/>
  <c r="D380"/>
  <c r="D381"/>
  <c r="C380"/>
  <c r="C381" s="1"/>
  <c r="D466"/>
  <c r="D467"/>
  <c r="E466"/>
  <c r="E467" s="1"/>
  <c r="C466"/>
  <c r="C467"/>
  <c r="D490"/>
  <c r="D491" s="1"/>
  <c r="E490"/>
  <c r="E491"/>
  <c r="C513"/>
  <c r="C514" s="1"/>
  <c r="D513"/>
  <c r="D514"/>
  <c r="E513"/>
  <c r="E514" s="1"/>
  <c r="E536"/>
  <c r="E537"/>
  <c r="C536"/>
  <c r="C537" s="1"/>
  <c r="E552"/>
  <c r="E553"/>
  <c r="C552"/>
  <c r="C553" s="1"/>
  <c r="D576"/>
  <c r="D577"/>
  <c r="E576"/>
  <c r="E577" s="1"/>
  <c r="C576"/>
  <c r="C577"/>
  <c r="C599"/>
  <c r="C600" s="1"/>
  <c r="D599"/>
  <c r="D600"/>
  <c r="E599"/>
  <c r="E600" s="1"/>
  <c r="D622"/>
  <c r="D623"/>
  <c r="E622"/>
  <c r="E623" s="1"/>
  <c r="C622"/>
  <c r="C623"/>
  <c r="E645"/>
  <c r="E646" s="1"/>
  <c r="C645"/>
  <c r="C646"/>
  <c r="D645"/>
  <c r="D646" s="1"/>
  <c r="E661"/>
  <c r="E662"/>
  <c r="D661"/>
  <c r="D662" s="1"/>
  <c r="C661"/>
  <c r="C662"/>
  <c r="E686"/>
  <c r="E687" s="1"/>
  <c r="D686"/>
  <c r="D687"/>
  <c r="C686"/>
  <c r="C687" s="1"/>
  <c r="D712"/>
  <c r="D713"/>
  <c r="E712"/>
  <c r="E713" s="1"/>
  <c r="C712"/>
  <c r="C713"/>
  <c r="E735"/>
  <c r="E736" s="1"/>
  <c r="C735"/>
  <c r="C736"/>
  <c r="D735"/>
  <c r="D736" s="1"/>
  <c r="D36"/>
  <c r="D37"/>
  <c r="D80"/>
  <c r="D81"/>
  <c r="E70"/>
  <c r="E71" s="1"/>
  <c r="C96"/>
  <c r="C97" s="1"/>
  <c r="D110"/>
  <c r="D111"/>
  <c r="E94"/>
  <c r="E95" s="1"/>
  <c r="D134"/>
  <c r="D135"/>
  <c r="C158"/>
  <c r="C159" s="1"/>
  <c r="C192"/>
  <c r="C193"/>
  <c r="C184"/>
  <c r="C185" s="1"/>
  <c r="C182"/>
  <c r="C183" s="1"/>
  <c r="C216"/>
  <c r="C217"/>
  <c r="C208"/>
  <c r="C209" s="1"/>
  <c r="C214"/>
  <c r="C215"/>
  <c r="C248"/>
  <c r="C249" s="1"/>
  <c r="C232"/>
  <c r="C233"/>
  <c r="E272"/>
  <c r="E273" s="1"/>
  <c r="D296"/>
  <c r="D297"/>
  <c r="C290"/>
  <c r="C291" s="1"/>
  <c r="D322"/>
  <c r="D323"/>
  <c r="D26"/>
  <c r="D27" s="1"/>
  <c r="E14"/>
  <c r="E15"/>
  <c r="D14"/>
  <c r="D15" s="1"/>
  <c r="E44"/>
  <c r="E45"/>
  <c r="D44"/>
  <c r="D45" s="1"/>
  <c r="C44"/>
  <c r="C45"/>
  <c r="E82"/>
  <c r="E83" s="1"/>
  <c r="D82"/>
  <c r="D83"/>
  <c r="E268"/>
  <c r="E269" s="1"/>
  <c r="D268"/>
  <c r="D269"/>
  <c r="D24" l="1"/>
  <c r="D25" s="1"/>
  <c r="E24"/>
  <c r="E25" s="1"/>
  <c r="C24"/>
  <c r="C25" s="1"/>
  <c r="C10"/>
  <c r="C11" s="1"/>
  <c r="D10"/>
  <c r="D11" s="1"/>
  <c r="E10"/>
  <c r="E11" s="1"/>
  <c r="C66"/>
  <c r="C67" s="1"/>
  <c r="D66"/>
  <c r="D67" s="1"/>
  <c r="E66"/>
  <c r="E67" s="1"/>
  <c r="C74"/>
  <c r="C75" s="1"/>
  <c r="D74"/>
  <c r="D75" s="1"/>
  <c r="E74"/>
  <c r="E75" s="1"/>
  <c r="C104"/>
  <c r="C105" s="1"/>
  <c r="D104"/>
  <c r="D105" s="1"/>
  <c r="E104"/>
  <c r="E105" s="1"/>
  <c r="E22"/>
  <c r="E23" s="1"/>
  <c r="D22"/>
  <c r="D23" s="1"/>
  <c r="C22"/>
  <c r="C23" s="1"/>
  <c r="C50"/>
  <c r="C51" s="1"/>
  <c r="D50"/>
  <c r="D51" s="1"/>
  <c r="E50"/>
  <c r="E51" s="1"/>
  <c r="E176"/>
  <c r="E177" s="1"/>
  <c r="D176"/>
  <c r="D177" s="1"/>
  <c r="C176"/>
  <c r="C177" s="1"/>
  <c r="E48"/>
  <c r="E49" s="1"/>
  <c r="C48"/>
  <c r="C49" s="1"/>
  <c r="D48"/>
  <c r="D49" s="1"/>
  <c r="D54"/>
  <c r="D55" s="1"/>
  <c r="C54"/>
  <c r="C55" s="1"/>
  <c r="E54"/>
  <c r="E55" s="1"/>
  <c r="E72"/>
  <c r="E73" s="1"/>
  <c r="D72"/>
  <c r="D73" s="1"/>
  <c r="C72"/>
  <c r="C73" s="1"/>
  <c r="D42"/>
  <c r="D43" s="1"/>
  <c r="C42"/>
  <c r="C43" s="1"/>
  <c r="E42"/>
  <c r="E43" s="1"/>
  <c r="E234"/>
  <c r="E235" s="1"/>
  <c r="C234"/>
  <c r="C235" s="1"/>
  <c r="D234"/>
  <c r="D235" s="1"/>
  <c r="D46"/>
  <c r="D47" s="1"/>
  <c r="E46"/>
  <c r="E47" s="1"/>
  <c r="C78"/>
  <c r="C79" s="1"/>
  <c r="E78"/>
  <c r="E79" s="1"/>
  <c r="C92"/>
  <c r="C93" s="1"/>
  <c r="D92"/>
  <c r="D93" s="1"/>
  <c r="E92"/>
  <c r="E93" s="1"/>
  <c r="E98"/>
  <c r="E99" s="1"/>
  <c r="C98"/>
  <c r="C99" s="1"/>
  <c r="D156"/>
  <c r="D157" s="1"/>
  <c r="C156"/>
  <c r="C157" s="1"/>
  <c r="E156"/>
  <c r="E157" s="1"/>
  <c r="E192"/>
  <c r="E193" s="1"/>
  <c r="D192"/>
  <c r="D193" s="1"/>
  <c r="D204"/>
  <c r="D205" s="1"/>
  <c r="E204"/>
  <c r="E205" s="1"/>
  <c r="D236"/>
  <c r="D237" s="1"/>
  <c r="E236"/>
  <c r="E237" s="1"/>
  <c r="E250"/>
  <c r="E251" s="1"/>
  <c r="D250"/>
  <c r="D251" s="1"/>
  <c r="E266"/>
  <c r="E267" s="1"/>
  <c r="C266"/>
  <c r="C267" s="1"/>
  <c r="E298"/>
  <c r="E299" s="1"/>
  <c r="C298"/>
  <c r="C299" s="1"/>
  <c r="E334"/>
  <c r="E335" s="1"/>
  <c r="D334"/>
  <c r="D335" s="1"/>
  <c r="C334"/>
  <c r="C335" s="1"/>
  <c r="D388"/>
  <c r="D389" s="1"/>
  <c r="E388"/>
  <c r="E389" s="1"/>
  <c r="D437"/>
  <c r="D438" s="1"/>
  <c r="E437"/>
  <c r="E438" s="1"/>
  <c r="E456"/>
  <c r="E457" s="1"/>
  <c r="C456"/>
  <c r="C457" s="1"/>
  <c r="C488"/>
  <c r="C489" s="1"/>
  <c r="D488"/>
  <c r="D489" s="1"/>
  <c r="C500"/>
  <c r="C501" s="1"/>
  <c r="D500"/>
  <c r="D501" s="1"/>
  <c r="C519"/>
  <c r="C520" s="1"/>
  <c r="D519"/>
  <c r="D520" s="1"/>
  <c r="D574"/>
  <c r="D575" s="1"/>
  <c r="E574"/>
  <c r="E575" s="1"/>
  <c r="C574"/>
  <c r="C575" s="1"/>
  <c r="C718"/>
  <c r="C719" s="1"/>
  <c r="D718"/>
  <c r="D719" s="1"/>
  <c r="D52"/>
  <c r="D53" s="1"/>
  <c r="E68"/>
  <c r="E69" s="1"/>
  <c r="D70"/>
  <c r="D71" s="1"/>
  <c r="D20"/>
  <c r="D21" s="1"/>
  <c r="C38"/>
  <c r="C39" s="1"/>
  <c r="D102"/>
  <c r="D103" s="1"/>
  <c r="E102"/>
  <c r="E103" s="1"/>
  <c r="D122"/>
  <c r="D123" s="1"/>
  <c r="E122"/>
  <c r="E123" s="1"/>
  <c r="D128"/>
  <c r="D129" s="1"/>
  <c r="C128"/>
  <c r="C129" s="1"/>
  <c r="E166"/>
  <c r="E167" s="1"/>
  <c r="C166"/>
  <c r="C167" s="1"/>
  <c r="C212"/>
  <c r="C213" s="1"/>
  <c r="D212"/>
  <c r="D213" s="1"/>
  <c r="E218"/>
  <c r="E219" s="1"/>
  <c r="D218"/>
  <c r="D219" s="1"/>
  <c r="E242"/>
  <c r="E243" s="1"/>
  <c r="C242"/>
  <c r="C243" s="1"/>
  <c r="D242"/>
  <c r="D243" s="1"/>
  <c r="D246"/>
  <c r="D247" s="1"/>
  <c r="E246"/>
  <c r="E247" s="1"/>
  <c r="E270"/>
  <c r="E271" s="1"/>
  <c r="D270"/>
  <c r="D271" s="1"/>
  <c r="E274"/>
  <c r="E275" s="1"/>
  <c r="C274"/>
  <c r="C275" s="1"/>
  <c r="D278"/>
  <c r="D279" s="1"/>
  <c r="C278"/>
  <c r="C279" s="1"/>
  <c r="E304"/>
  <c r="E305" s="1"/>
  <c r="D304"/>
  <c r="D305" s="1"/>
  <c r="E324"/>
  <c r="E325" s="1"/>
  <c r="D324"/>
  <c r="D325" s="1"/>
  <c r="D372"/>
  <c r="D373" s="1"/>
  <c r="E372"/>
  <c r="E373" s="1"/>
  <c r="E464"/>
  <c r="E465" s="1"/>
  <c r="D464"/>
  <c r="D465" s="1"/>
  <c r="C523"/>
  <c r="C524" s="1"/>
  <c r="D523"/>
  <c r="D524" s="1"/>
  <c r="C542"/>
  <c r="C543" s="1"/>
  <c r="E542"/>
  <c r="E543" s="1"/>
  <c r="C597"/>
  <c r="C598" s="1"/>
  <c r="E597"/>
  <c r="E598" s="1"/>
  <c r="C605"/>
  <c r="C606" s="1"/>
  <c r="E605"/>
  <c r="E606" s="1"/>
  <c r="E733"/>
  <c r="E734" s="1"/>
  <c r="D733"/>
  <c r="D734" s="1"/>
  <c r="C733"/>
  <c r="C734" s="1"/>
  <c r="E741"/>
  <c r="E742" s="1"/>
  <c r="C741"/>
  <c r="C742" s="1"/>
  <c r="E8"/>
  <c r="E9" s="1"/>
  <c r="C8"/>
  <c r="C9" s="1"/>
  <c r="C20"/>
  <c r="C21" s="1"/>
  <c r="D76"/>
  <c r="D77" s="1"/>
  <c r="C76"/>
  <c r="C77" s="1"/>
  <c r="C106"/>
  <c r="C107" s="1"/>
  <c r="E106"/>
  <c r="E107" s="1"/>
  <c r="D130"/>
  <c r="D131" s="1"/>
  <c r="E130"/>
  <c r="E131" s="1"/>
  <c r="C130"/>
  <c r="C131" s="1"/>
  <c r="C138"/>
  <c r="C139" s="1"/>
  <c r="D138"/>
  <c r="D139" s="1"/>
  <c r="E138"/>
  <c r="E139" s="1"/>
  <c r="E152"/>
  <c r="E153" s="1"/>
  <c r="C152"/>
  <c r="C153" s="1"/>
  <c r="D152"/>
  <c r="D153" s="1"/>
  <c r="E180"/>
  <c r="E181" s="1"/>
  <c r="D180"/>
  <c r="D181" s="1"/>
  <c r="C190"/>
  <c r="C191" s="1"/>
  <c r="E190"/>
  <c r="E191" s="1"/>
  <c r="E210"/>
  <c r="E211" s="1"/>
  <c r="C210"/>
  <c r="C211" s="1"/>
  <c r="C294"/>
  <c r="C295" s="1"/>
  <c r="E294"/>
  <c r="E295" s="1"/>
  <c r="D330"/>
  <c r="D331" s="1"/>
  <c r="E330"/>
  <c r="E331" s="1"/>
  <c r="E350"/>
  <c r="E351" s="1"/>
  <c r="C350"/>
  <c r="C351" s="1"/>
  <c r="C386"/>
  <c r="C387" s="1"/>
  <c r="D386"/>
  <c r="D387" s="1"/>
  <c r="D410"/>
  <c r="D411" s="1"/>
  <c r="C410"/>
  <c r="C411" s="1"/>
  <c r="E472"/>
  <c r="E473" s="1"/>
  <c r="D472"/>
  <c r="D473" s="1"/>
  <c r="C472"/>
  <c r="C473" s="1"/>
  <c r="E550"/>
  <c r="E551" s="1"/>
  <c r="D550"/>
  <c r="D551" s="1"/>
  <c r="C550"/>
  <c r="C551" s="1"/>
  <c r="E620"/>
  <c r="E621" s="1"/>
  <c r="C620"/>
  <c r="C621" s="1"/>
  <c r="E702"/>
  <c r="E703" s="1"/>
  <c r="D702"/>
  <c r="D703" s="1"/>
  <c r="C702"/>
  <c r="C703" s="1"/>
  <c r="C220"/>
  <c r="C221" s="1"/>
  <c r="C260"/>
  <c r="C261" s="1"/>
  <c r="C100"/>
  <c r="C101" s="1"/>
  <c r="D100"/>
  <c r="D101" s="1"/>
  <c r="D120"/>
  <c r="D121" s="1"/>
  <c r="E120"/>
  <c r="E121" s="1"/>
  <c r="C120"/>
  <c r="C121" s="1"/>
  <c r="C132"/>
  <c r="C133" s="1"/>
  <c r="E132"/>
  <c r="E133" s="1"/>
  <c r="E164"/>
  <c r="E165" s="1"/>
  <c r="C164"/>
  <c r="C165" s="1"/>
  <c r="E208"/>
  <c r="E209" s="1"/>
  <c r="D208"/>
  <c r="D209" s="1"/>
  <c r="C276"/>
  <c r="C277" s="1"/>
  <c r="D276"/>
  <c r="D277" s="1"/>
  <c r="D300"/>
  <c r="D301" s="1"/>
  <c r="E300"/>
  <c r="E301" s="1"/>
  <c r="E306"/>
  <c r="E307" s="1"/>
  <c r="C306"/>
  <c r="C307" s="1"/>
  <c r="C322"/>
  <c r="C323" s="1"/>
  <c r="E322"/>
  <c r="E323" s="1"/>
  <c r="C358"/>
  <c r="C359" s="1"/>
  <c r="D358"/>
  <c r="D359" s="1"/>
  <c r="D362"/>
  <c r="D363" s="1"/>
  <c r="C362"/>
  <c r="C363" s="1"/>
  <c r="E414"/>
  <c r="E415" s="1"/>
  <c r="C414"/>
  <c r="C415" s="1"/>
  <c r="D414"/>
  <c r="D415" s="1"/>
  <c r="E484"/>
  <c r="E485" s="1"/>
  <c r="D484"/>
  <c r="D485" s="1"/>
  <c r="E496"/>
  <c r="E497" s="1"/>
  <c r="C496"/>
  <c r="C497" s="1"/>
  <c r="D566"/>
  <c r="D567" s="1"/>
  <c r="C566"/>
  <c r="C567" s="1"/>
  <c r="E566"/>
  <c r="E567" s="1"/>
  <c r="E636"/>
  <c r="E637" s="1"/>
  <c r="C636"/>
  <c r="C637" s="1"/>
  <c r="C651"/>
  <c r="C652" s="1"/>
  <c r="E651"/>
  <c r="E652" s="1"/>
  <c r="D651"/>
  <c r="D652" s="1"/>
  <c r="E710"/>
  <c r="E711" s="1"/>
  <c r="D710"/>
  <c r="D711" s="1"/>
  <c r="D12"/>
  <c r="D13" s="1"/>
  <c r="E12"/>
  <c r="E13" s="1"/>
  <c r="E52"/>
  <c r="E53" s="1"/>
  <c r="C46"/>
  <c r="C47" s="1"/>
  <c r="C320"/>
  <c r="C321" s="1"/>
  <c r="C382"/>
  <c r="C383" s="1"/>
  <c r="E632"/>
  <c r="E633" s="1"/>
  <c r="C632"/>
  <c r="C633" s="1"/>
  <c r="D655"/>
  <c r="D656" s="1"/>
  <c r="E655"/>
  <c r="E656" s="1"/>
  <c r="E374"/>
  <c r="E375" s="1"/>
  <c r="C554"/>
  <c r="C555" s="1"/>
  <c r="E554"/>
  <c r="E555" s="1"/>
  <c r="D663"/>
  <c r="D664" s="1"/>
  <c r="C663"/>
  <c r="C664" s="1"/>
  <c r="E714"/>
  <c r="E715" s="1"/>
  <c r="D714"/>
  <c r="D715" s="1"/>
</calcChain>
</file>

<file path=xl/comments1.xml><?xml version="1.0" encoding="utf-8"?>
<comments xmlns="http://schemas.openxmlformats.org/spreadsheetml/2006/main">
  <authors>
    <author>mohw</author>
  </authors>
  <commentList>
    <comment ref="G10" authorId="0">
      <text>
        <r>
          <rPr>
            <b/>
            <sz val="9"/>
            <color indexed="81"/>
            <rFont val="굴림"/>
            <family val="3"/>
            <charset val="129"/>
          </rPr>
          <t>각 구간별로 가장 높은 보험료액 기재</t>
        </r>
      </text>
    </comment>
    <comment ref="M10" authorId="0">
      <text>
        <r>
          <rPr>
            <b/>
            <sz val="9"/>
            <color indexed="81"/>
            <rFont val="굴림"/>
            <family val="3"/>
            <charset val="129"/>
          </rPr>
          <t>각 구간별로 가장 높은 보험료액 기재</t>
        </r>
      </text>
    </comment>
  </commentList>
</comments>
</file>

<file path=xl/sharedStrings.xml><?xml version="1.0" encoding="utf-8"?>
<sst xmlns="http://schemas.openxmlformats.org/spreadsheetml/2006/main" count="1136" uniqueCount="348">
  <si>
    <t>~3%</t>
  </si>
  <si>
    <t>~4%</t>
  </si>
  <si>
    <t>~5%</t>
  </si>
  <si>
    <t>~6%</t>
  </si>
  <si>
    <t>~7%</t>
  </si>
  <si>
    <t>~8%</t>
  </si>
  <si>
    <t>~9%</t>
  </si>
  <si>
    <t>~10%</t>
  </si>
  <si>
    <t>~11%</t>
  </si>
  <si>
    <t>~12%</t>
  </si>
  <si>
    <t>~13%</t>
  </si>
  <si>
    <t>~14%</t>
  </si>
  <si>
    <t>~15%</t>
  </si>
  <si>
    <t>~16%</t>
  </si>
  <si>
    <t>~17%</t>
  </si>
  <si>
    <t>~18%</t>
  </si>
  <si>
    <t>~19%</t>
  </si>
  <si>
    <t>~20%</t>
  </si>
  <si>
    <t>~21%</t>
  </si>
  <si>
    <t>~22%</t>
  </si>
  <si>
    <t>~23%</t>
  </si>
  <si>
    <t>~24%</t>
  </si>
  <si>
    <t>~25%</t>
  </si>
  <si>
    <t>~26%</t>
  </si>
  <si>
    <t>~27%</t>
  </si>
  <si>
    <t>~28%</t>
  </si>
  <si>
    <t>~29%</t>
  </si>
  <si>
    <t>~30%</t>
  </si>
  <si>
    <t>~31%</t>
  </si>
  <si>
    <t>~32%</t>
  </si>
  <si>
    <t>~33%</t>
  </si>
  <si>
    <t>~34%</t>
  </si>
  <si>
    <t>~35%</t>
  </si>
  <si>
    <t>~36%</t>
  </si>
  <si>
    <t>~37%</t>
  </si>
  <si>
    <t>~38%</t>
  </si>
  <si>
    <t>~39%</t>
  </si>
  <si>
    <t>~40%</t>
  </si>
  <si>
    <t>~41%</t>
  </si>
  <si>
    <t>~42%</t>
  </si>
  <si>
    <t>~43%</t>
  </si>
  <si>
    <t>~44%</t>
  </si>
  <si>
    <t>~45%</t>
  </si>
  <si>
    <t>~46%</t>
  </si>
  <si>
    <t>~47%</t>
  </si>
  <si>
    <t>~48%</t>
  </si>
  <si>
    <t>~49%</t>
  </si>
  <si>
    <t>~50%</t>
  </si>
  <si>
    <t>~51%</t>
  </si>
  <si>
    <t>~52%</t>
  </si>
  <si>
    <t>~53%</t>
  </si>
  <si>
    <t>~54%</t>
  </si>
  <si>
    <t>~55%</t>
  </si>
  <si>
    <t>~56%</t>
  </si>
  <si>
    <t>~57%</t>
  </si>
  <si>
    <t>~58%</t>
  </si>
  <si>
    <t>~59%</t>
  </si>
  <si>
    <t>~60%</t>
  </si>
  <si>
    <t>~61%</t>
  </si>
  <si>
    <t>~62%</t>
  </si>
  <si>
    <t>~63%</t>
  </si>
  <si>
    <t>~64%</t>
  </si>
  <si>
    <t>~65%</t>
  </si>
  <si>
    <t>~66%</t>
  </si>
  <si>
    <t>~67%</t>
  </si>
  <si>
    <t>~68%</t>
  </si>
  <si>
    <t>~69%</t>
  </si>
  <si>
    <t>~70%</t>
  </si>
  <si>
    <t>~71%</t>
  </si>
  <si>
    <t>~72%</t>
  </si>
  <si>
    <t>~73%</t>
  </si>
  <si>
    <t>~74%</t>
  </si>
  <si>
    <t>~75%</t>
  </si>
  <si>
    <t>~76%</t>
  </si>
  <si>
    <t>~77%</t>
  </si>
  <si>
    <t>~78%</t>
  </si>
  <si>
    <t>~79%</t>
  </si>
  <si>
    <t>~80%</t>
  </si>
  <si>
    <t>~81%</t>
  </si>
  <si>
    <t>~82%</t>
  </si>
  <si>
    <t>~83%</t>
  </si>
  <si>
    <t>~84%</t>
  </si>
  <si>
    <t>~85%</t>
  </si>
  <si>
    <t>~86%</t>
  </si>
  <si>
    <t>~87%</t>
  </si>
  <si>
    <t>~88%</t>
  </si>
  <si>
    <t>~89%</t>
  </si>
  <si>
    <t>~90%</t>
  </si>
  <si>
    <t>~91%</t>
  </si>
  <si>
    <t>~92%</t>
  </si>
  <si>
    <t>~93%</t>
  </si>
  <si>
    <t>~94%</t>
  </si>
  <si>
    <t>~95%</t>
  </si>
  <si>
    <t>~96%</t>
  </si>
  <si>
    <t>~97%</t>
  </si>
  <si>
    <t>~98%</t>
  </si>
  <si>
    <t>~99%</t>
  </si>
  <si>
    <t>~100%</t>
  </si>
  <si>
    <t>(단위: 가입(세대)수, 원)</t>
    <phoneticPr fontId="2" type="noConversion"/>
  </si>
  <si>
    <t>구성비</t>
    <phoneticPr fontId="2" type="noConversion"/>
  </si>
  <si>
    <t>직장가입자</t>
    <phoneticPr fontId="2" type="noConversion"/>
  </si>
  <si>
    <t>지역가입자</t>
    <phoneticPr fontId="2" type="noConversion"/>
  </si>
  <si>
    <t>비고</t>
    <phoneticPr fontId="2" type="noConversion"/>
  </si>
  <si>
    <t>합계</t>
    <phoneticPr fontId="2" type="noConversion"/>
  </si>
  <si>
    <t>&lt;작성기준&gt;</t>
    <phoneticPr fontId="2" type="noConversion"/>
  </si>
  <si>
    <t xml:space="preserve">1. 구성비 : 보험료가 낮은 순서로 정렬, 구간 : 초과~이하 </t>
    <phoneticPr fontId="2" type="noConversion"/>
  </si>
  <si>
    <t>가입자수(a)</t>
    <phoneticPr fontId="2" type="noConversion"/>
  </si>
  <si>
    <t>총보험료(b)</t>
    <phoneticPr fontId="2" type="noConversion"/>
  </si>
  <si>
    <t>평균보험료(b/a)</t>
    <phoneticPr fontId="2" type="noConversion"/>
  </si>
  <si>
    <t>세대수(a)</t>
    <phoneticPr fontId="2" type="noConversion"/>
  </si>
  <si>
    <t>3. 최고보험료 : 각 구간별로 가장 높은 보험료 금액</t>
    <phoneticPr fontId="2" type="noConversion"/>
  </si>
  <si>
    <t>최고보험료</t>
    <phoneticPr fontId="2" type="noConversion"/>
  </si>
  <si>
    <t>최고 보험료</t>
    <phoneticPr fontId="2" type="noConversion"/>
  </si>
  <si>
    <t>최고점수</t>
    <phoneticPr fontId="2" type="noConversion"/>
  </si>
  <si>
    <t>평균소득</t>
    <phoneticPr fontId="2" type="noConversion"/>
  </si>
  <si>
    <t>최고소득</t>
    <phoneticPr fontId="2" type="noConversion"/>
  </si>
  <si>
    <t>1인</t>
    <phoneticPr fontId="2" type="noConversion"/>
  </si>
  <si>
    <t>2인</t>
    <phoneticPr fontId="2" type="noConversion"/>
  </si>
  <si>
    <t>3인</t>
    <phoneticPr fontId="2" type="noConversion"/>
  </si>
  <si>
    <t>4인</t>
    <phoneticPr fontId="2" type="noConversion"/>
  </si>
  <si>
    <t>5인이상</t>
    <phoneticPr fontId="2" type="noConversion"/>
  </si>
  <si>
    <t>평균</t>
    <phoneticPr fontId="2" type="noConversion"/>
  </si>
  <si>
    <t>평균(100%)</t>
    <phoneticPr fontId="2" type="noConversion"/>
  </si>
  <si>
    <t>(소수첫째에서 반올림)</t>
    <phoneticPr fontId="2" type="noConversion"/>
  </si>
  <si>
    <t>(백의자리에서 반올림)</t>
    <phoneticPr fontId="2" type="noConversion"/>
  </si>
  <si>
    <t>(소수첫째에서반올림)</t>
    <phoneticPr fontId="2" type="noConversion"/>
  </si>
  <si>
    <t>최저생계비 100%</t>
    <phoneticPr fontId="2" type="noConversion"/>
  </si>
  <si>
    <t>5인</t>
    <phoneticPr fontId="2" type="noConversion"/>
  </si>
  <si>
    <t>6인</t>
    <phoneticPr fontId="2" type="noConversion"/>
  </si>
  <si>
    <t>7인</t>
    <phoneticPr fontId="2" type="noConversion"/>
  </si>
  <si>
    <t>건강보험료 본인부담금(원)</t>
    <phoneticPr fontId="2" type="noConversion"/>
  </si>
  <si>
    <t>직장</t>
    <phoneticPr fontId="2" type="noConversion"/>
  </si>
  <si>
    <t>지역</t>
    <phoneticPr fontId="2" type="noConversion"/>
  </si>
  <si>
    <t>혼합</t>
    <phoneticPr fontId="2" type="noConversion"/>
  </si>
  <si>
    <t>가구원수</t>
    <phoneticPr fontId="2" type="noConversion"/>
  </si>
  <si>
    <t>소득기준</t>
    <phoneticPr fontId="2" type="noConversion"/>
  </si>
  <si>
    <t>건강보험료 본인부담금</t>
    <phoneticPr fontId="2" type="noConversion"/>
  </si>
  <si>
    <t>2인</t>
  </si>
  <si>
    <t>3인</t>
  </si>
  <si>
    <t>4인</t>
  </si>
  <si>
    <t>5인</t>
  </si>
  <si>
    <r>
      <t xml:space="preserve">소득액(원)
</t>
    </r>
    <r>
      <rPr>
        <sz val="11"/>
        <rFont val="돋움"/>
        <family val="3"/>
        <charset val="129"/>
      </rPr>
      <t>(초과~이하)</t>
    </r>
    <phoneticPr fontId="2" type="noConversion"/>
  </si>
  <si>
    <t>최저생계비 120%</t>
    <phoneticPr fontId="2" type="noConversion"/>
  </si>
  <si>
    <t>8인</t>
    <phoneticPr fontId="2" type="noConversion"/>
  </si>
  <si>
    <t xml:space="preserve"> ※ 6인,7인 : 최저생계비 100%  6인, 7인 금액대비 계산 </t>
    <phoneticPr fontId="2" type="noConversion"/>
  </si>
  <si>
    <t>- 자료 :  통계청 통계포털 (www.kosis.kr에서 [주제별 통계]-물가.가계-가계-가계소득지출-가계동향조사(신분류)
                                                                               -전국(명목)-"가구원수별 월평균가계수지(1인이상)"</t>
    <phoneticPr fontId="2" type="noConversion"/>
  </si>
  <si>
    <t>최저생계비 150%</t>
    <phoneticPr fontId="2" type="noConversion"/>
  </si>
  <si>
    <t>3. 최고보험료 : 각 구간별로 가장 높은 보험료 금액</t>
    <phoneticPr fontId="2" type="noConversion"/>
  </si>
  <si>
    <r>
      <t>2. 보험료기준 : 2012년 11월 보험료</t>
    </r>
    <r>
      <rPr>
        <sz val="11"/>
        <rFont val="돋움"/>
        <family val="3"/>
        <charset val="129"/>
      </rPr>
      <t xml:space="preserve"> 기준, 본인부담액 기준</t>
    </r>
    <phoneticPr fontId="2" type="noConversion"/>
  </si>
  <si>
    <t xml:space="preserve">1. 구성비 : 보험료가 낮은 순서로 정렬, 구간 : 초과~이하 </t>
    <phoneticPr fontId="2" type="noConversion"/>
  </si>
  <si>
    <t>&lt;작성기준&gt;</t>
    <phoneticPr fontId="2" type="noConversion"/>
  </si>
  <si>
    <t>평균점수</t>
    <phoneticPr fontId="2" type="noConversion"/>
  </si>
  <si>
    <t>보험료 산출</t>
    <phoneticPr fontId="2" type="noConversion"/>
  </si>
  <si>
    <t>평균보험료 산출</t>
    <phoneticPr fontId="2" type="noConversion"/>
  </si>
  <si>
    <t>현재 보험요율</t>
    <phoneticPr fontId="2" type="noConversion"/>
  </si>
  <si>
    <t>2013년도</t>
    <phoneticPr fontId="2" type="noConversion"/>
  </si>
  <si>
    <t>최저생계비 130%</t>
    <phoneticPr fontId="2" type="noConversion"/>
  </si>
  <si>
    <t>&lt;전국가구평균소득 : 2012.4/4분기~ 2013.3/4분기 평균금액&gt;</t>
    <phoneticPr fontId="2" type="noConversion"/>
  </si>
  <si>
    <t>2012.4/4분기</t>
    <phoneticPr fontId="2" type="noConversion"/>
  </si>
  <si>
    <t>2013.1/4분기</t>
    <phoneticPr fontId="2" type="noConversion"/>
  </si>
  <si>
    <t>2013.2/4분기</t>
    <phoneticPr fontId="2" type="noConversion"/>
  </si>
  <si>
    <t>2013.3/4분기</t>
    <phoneticPr fontId="2" type="noConversion"/>
  </si>
  <si>
    <t>~0.5%</t>
  </si>
  <si>
    <t>~1%</t>
  </si>
  <si>
    <t>~1.5%</t>
  </si>
  <si>
    <t>~2%</t>
  </si>
  <si>
    <t>~2.5%</t>
  </si>
  <si>
    <t>~3.5%</t>
  </si>
  <si>
    <t>~4.5%</t>
  </si>
  <si>
    <t>~5.5%</t>
  </si>
  <si>
    <t>~6.5%</t>
  </si>
  <si>
    <t>~7.5%</t>
  </si>
  <si>
    <t>~8.5%</t>
  </si>
  <si>
    <t>~9.5%</t>
  </si>
  <si>
    <t>~10.5%</t>
  </si>
  <si>
    <t>~11.5%</t>
  </si>
  <si>
    <t>~12.5%</t>
  </si>
  <si>
    <t>~13.5%</t>
  </si>
  <si>
    <t>~14.5%</t>
  </si>
  <si>
    <t>~15.5%</t>
  </si>
  <si>
    <t>~16.5%</t>
  </si>
  <si>
    <t>~17.5%</t>
  </si>
  <si>
    <t>~18.5%</t>
  </si>
  <si>
    <t>~19.5%</t>
  </si>
  <si>
    <t>~20.5%</t>
  </si>
  <si>
    <t>~21.5%</t>
  </si>
  <si>
    <t>~22.5%</t>
  </si>
  <si>
    <t>~23.5%</t>
  </si>
  <si>
    <t>~24.5%</t>
  </si>
  <si>
    <t>~25.5%</t>
  </si>
  <si>
    <t>~26.5%</t>
  </si>
  <si>
    <t>~27.5%</t>
  </si>
  <si>
    <t>~28.5%</t>
  </si>
  <si>
    <t>~29.5%</t>
  </si>
  <si>
    <t>~30.5%</t>
  </si>
  <si>
    <t>~31.5%</t>
  </si>
  <si>
    <t>~32.5%</t>
  </si>
  <si>
    <t>~33.5%</t>
  </si>
  <si>
    <t>~34.5%</t>
  </si>
  <si>
    <t>~35.5%</t>
  </si>
  <si>
    <t>~36.5%</t>
  </si>
  <si>
    <t>~37.5%</t>
  </si>
  <si>
    <t>~38.5%</t>
  </si>
  <si>
    <t>~39.5%</t>
  </si>
  <si>
    <t>~40.5%</t>
  </si>
  <si>
    <t>~41.5%</t>
  </si>
  <si>
    <t>~42.5%</t>
  </si>
  <si>
    <t>~43.5%</t>
  </si>
  <si>
    <t>~44.5%</t>
  </si>
  <si>
    <t>~45.5%</t>
  </si>
  <si>
    <t>~46.5%</t>
  </si>
  <si>
    <t>~47.5%</t>
  </si>
  <si>
    <t>~48.5%</t>
  </si>
  <si>
    <t>~49.5%</t>
  </si>
  <si>
    <t>~50.5%</t>
  </si>
  <si>
    <t>~51.5%</t>
  </si>
  <si>
    <t>~52.5%</t>
  </si>
  <si>
    <t>~53.5%</t>
  </si>
  <si>
    <t>~54.5%</t>
  </si>
  <si>
    <t>~55.5%</t>
  </si>
  <si>
    <t>~56.5%</t>
  </si>
  <si>
    <t>~57.5%</t>
  </si>
  <si>
    <t>~58.5%</t>
  </si>
  <si>
    <t>~59.5%</t>
  </si>
  <si>
    <t>~60.5%</t>
  </si>
  <si>
    <t>~61.5%</t>
  </si>
  <si>
    <t>~62.5%</t>
  </si>
  <si>
    <t>~63.5%</t>
  </si>
  <si>
    <t>~64.5%</t>
  </si>
  <si>
    <t>~65.5%</t>
  </si>
  <si>
    <t>~66.5%</t>
  </si>
  <si>
    <t>~67.5%</t>
  </si>
  <si>
    <t>~68.5%</t>
  </si>
  <si>
    <t>~69.5%</t>
  </si>
  <si>
    <t>~70.5%</t>
  </si>
  <si>
    <t>~71.5%</t>
  </si>
  <si>
    <t>~72.5%</t>
  </si>
  <si>
    <t>~73.5%</t>
  </si>
  <si>
    <t>~74.5%</t>
  </si>
  <si>
    <t>~75.5%</t>
  </si>
  <si>
    <t>~76.5%</t>
  </si>
  <si>
    <t>~77.5%</t>
  </si>
  <si>
    <t>~78.5%</t>
  </si>
  <si>
    <t>~79.5%</t>
  </si>
  <si>
    <t>~80.5%</t>
  </si>
  <si>
    <t>~81.5%</t>
  </si>
  <si>
    <t>~82.5%</t>
  </si>
  <si>
    <t>~83.5%</t>
  </si>
  <si>
    <t>~84.5%</t>
  </si>
  <si>
    <t>~85.5%</t>
  </si>
  <si>
    <t>~86.5%</t>
  </si>
  <si>
    <t>~87.5%</t>
  </si>
  <si>
    <t>~88.5%</t>
  </si>
  <si>
    <t>~89.5%</t>
  </si>
  <si>
    <t>~90.5%</t>
  </si>
  <si>
    <t>~91.5%</t>
  </si>
  <si>
    <t>~92.5%</t>
  </si>
  <si>
    <t>~93.5%</t>
  </si>
  <si>
    <t>~94.5%</t>
  </si>
  <si>
    <t>~95.5%</t>
  </si>
  <si>
    <t>~96.5%</t>
  </si>
  <si>
    <t>~97.5%</t>
  </si>
  <si>
    <t>~98.5%</t>
  </si>
  <si>
    <t>~99.5%</t>
  </si>
  <si>
    <r>
      <t>2. 보험료기준 : 2013년 11월 보험료</t>
    </r>
    <r>
      <rPr>
        <sz val="11"/>
        <rFont val="돋움"/>
        <family val="3"/>
        <charset val="129"/>
      </rPr>
      <t xml:space="preserve"> 기준, 본인부담액 기준</t>
    </r>
    <phoneticPr fontId="2" type="noConversion"/>
  </si>
  <si>
    <t>2014년도</t>
    <phoneticPr fontId="2" type="noConversion"/>
  </si>
  <si>
    <t>2014년도 직장</t>
    <phoneticPr fontId="2" type="noConversion"/>
  </si>
  <si>
    <t>2014년도 지역</t>
    <phoneticPr fontId="2" type="noConversion"/>
  </si>
  <si>
    <t>2014년도 혼합</t>
    <phoneticPr fontId="2" type="noConversion"/>
  </si>
  <si>
    <t>건강보험료 산정기준표(2014년)</t>
    <phoneticPr fontId="2" type="noConversion"/>
  </si>
  <si>
    <t>&lt;최저생계비 : 2014년기준&gt;</t>
    <phoneticPr fontId="2" type="noConversion"/>
  </si>
  <si>
    <t>9인</t>
    <phoneticPr fontId="2" type="noConversion"/>
  </si>
  <si>
    <t>8인</t>
  </si>
  <si>
    <t>7인</t>
  </si>
  <si>
    <t>10인</t>
    <phoneticPr fontId="2" type="noConversion"/>
  </si>
  <si>
    <t>최저생계비 110%</t>
    <phoneticPr fontId="2" type="noConversion"/>
  </si>
  <si>
    <t>최저생계비 140%</t>
    <phoneticPr fontId="2" type="noConversion"/>
  </si>
  <si>
    <t>최저생계비 160%</t>
    <phoneticPr fontId="2" type="noConversion"/>
  </si>
  <si>
    <t>최저생계비 170%</t>
  </si>
  <si>
    <t>최저생계비 180%</t>
  </si>
  <si>
    <t>최저생계비 190%</t>
  </si>
  <si>
    <t>최저생계비 200%</t>
  </si>
  <si>
    <t>최저생계비 300%</t>
    <phoneticPr fontId="2" type="noConversion"/>
  </si>
  <si>
    <t>최저생계비 350%</t>
    <phoneticPr fontId="2" type="noConversion"/>
  </si>
  <si>
    <t>9인</t>
  </si>
  <si>
    <t>10인</t>
  </si>
  <si>
    <t>5인 - 4인 =</t>
    <phoneticPr fontId="2" type="noConversion"/>
  </si>
  <si>
    <t>전국가구평균소득 
100%</t>
    <phoneticPr fontId="2" type="noConversion"/>
  </si>
  <si>
    <t>전국가구평균소득 40%</t>
    <phoneticPr fontId="2" type="noConversion"/>
  </si>
  <si>
    <t>전국가구평균소득 50%</t>
    <phoneticPr fontId="2" type="noConversion"/>
  </si>
  <si>
    <t>전국가구평균소득 60%</t>
    <phoneticPr fontId="2" type="noConversion"/>
  </si>
  <si>
    <t>전국가구평균소득 65%</t>
    <phoneticPr fontId="2" type="noConversion"/>
  </si>
  <si>
    <t>전국가구평균소득 70%</t>
    <phoneticPr fontId="2" type="noConversion"/>
  </si>
  <si>
    <t>전국가구평균소득 80%</t>
    <phoneticPr fontId="2" type="noConversion"/>
  </si>
  <si>
    <t>전국가구평균소득 100%</t>
    <phoneticPr fontId="2" type="noConversion"/>
  </si>
  <si>
    <t>전국가구평균소득 120%</t>
    <phoneticPr fontId="2" type="noConversion"/>
  </si>
  <si>
    <t>전국가구평균소득
130%</t>
    <phoneticPr fontId="2" type="noConversion"/>
  </si>
  <si>
    <t>전국가구평균소득 150%</t>
    <phoneticPr fontId="2" type="noConversion"/>
  </si>
  <si>
    <t>전국가구평균소득 160%</t>
    <phoneticPr fontId="2" type="noConversion"/>
  </si>
  <si>
    <t>전국가구평균소득 180%</t>
    <phoneticPr fontId="2" type="noConversion"/>
  </si>
  <si>
    <t>전국가구평균소득 200%</t>
    <phoneticPr fontId="2" type="noConversion"/>
  </si>
  <si>
    <t>전국가구평균소득 220%</t>
    <phoneticPr fontId="2" type="noConversion"/>
  </si>
  <si>
    <t>7인 - 6인 =</t>
    <phoneticPr fontId="2" type="noConversion"/>
  </si>
  <si>
    <t>연번</t>
    <phoneticPr fontId="2" type="noConversion"/>
  </si>
  <si>
    <t>-</t>
  </si>
  <si>
    <t>-</t>
    <phoneticPr fontId="2" type="noConversion"/>
  </si>
  <si>
    <t>소득기준(가져오는 값)</t>
    <phoneticPr fontId="2" type="noConversion"/>
  </si>
  <si>
    <t>소득액(원)</t>
    <phoneticPr fontId="2" type="noConversion"/>
  </si>
  <si>
    <t>2014년도 기준(전국가구평균소득 40%)</t>
  </si>
  <si>
    <t xml:space="preserve"> ※ 2014년도 노인장기요양보험료는 건강보험료의 6.55% (`12년도와 동결)</t>
  </si>
  <si>
    <t>2014년도 기준(전국가구평균소득 50%)</t>
  </si>
  <si>
    <t>2014년도 기준(전국가구평균소득 60%)</t>
  </si>
  <si>
    <t>2014년도 기준(전국가구평균소득 65%)</t>
  </si>
  <si>
    <t>2014년도 기준(전국가구평균소득 70%)</t>
  </si>
  <si>
    <t>2014년도 기준(전국가구평균소득 80%)</t>
  </si>
  <si>
    <t>2014년도 기준(전국가구평균소득 100%)</t>
  </si>
  <si>
    <t>2014년도 기준(전국가구평균소득 120%)</t>
  </si>
  <si>
    <t>2014년도 기준(전국가구평균소득 130%)</t>
  </si>
  <si>
    <t>2014년도 기준(전국가구평균소득 150%)</t>
  </si>
  <si>
    <t>2014년도 기준(전국가구평균소득 160%)</t>
  </si>
  <si>
    <t>2014년도 기준(전국가구평균소득 180%)</t>
  </si>
  <si>
    <t>2014년도 기준(전국가구평균소득 200%)</t>
  </si>
  <si>
    <t>2014년도 기준(전국가구평균소득 220%)</t>
  </si>
  <si>
    <t>2014년도 기준(최저생계비 120%)</t>
  </si>
  <si>
    <t>2014년도 기준(최저생계비 150%)</t>
  </si>
  <si>
    <t>2014년도 기준(최저생계비 200%)</t>
  </si>
  <si>
    <t>2014년도 기준(최저생계비 100%)</t>
    <phoneticPr fontId="2" type="noConversion"/>
  </si>
  <si>
    <t>2014년도 기준(최저생계비 110%)</t>
    <phoneticPr fontId="2" type="noConversion"/>
  </si>
  <si>
    <t>2014년도 기준(최저생계비 130%)</t>
    <phoneticPr fontId="2" type="noConversion"/>
  </si>
  <si>
    <t>2014년도 기준(최저생계비 140%)</t>
    <phoneticPr fontId="2" type="noConversion"/>
  </si>
  <si>
    <t>2014년도 기준(최저생계비 160%)</t>
    <phoneticPr fontId="2" type="noConversion"/>
  </si>
  <si>
    <t>2014년도 기준(최저생계비 170%)</t>
    <phoneticPr fontId="2" type="noConversion"/>
  </si>
  <si>
    <t>2014년도 기준(최저생계비 180%)</t>
    <phoneticPr fontId="2" type="noConversion"/>
  </si>
  <si>
    <t>2014년도 기준(최저생계비 190%)</t>
    <phoneticPr fontId="2" type="noConversion"/>
  </si>
  <si>
    <t>2014년도 기준(최저생계비 300%)</t>
    <phoneticPr fontId="2" type="noConversion"/>
  </si>
  <si>
    <t>2014년도 기준(최저생계비 350%)</t>
    <phoneticPr fontId="2" type="noConversion"/>
  </si>
  <si>
    <t>*소득액(원)은 절대 손대지 말것</t>
    <phoneticPr fontId="2" type="noConversion"/>
  </si>
  <si>
    <t>*산정표는 소득액(원)이 높은가격 순으로 정렬할것</t>
    <phoneticPr fontId="2" type="noConversion"/>
  </si>
  <si>
    <t>*빨간박스에 노란색 부분만 입력할것</t>
    <phoneticPr fontId="2" type="noConversion"/>
  </si>
  <si>
    <t>*산정표는 소숫점이 없어야 가능함(제거방법 :  전체 복사 &gt; 메모장에 붙여넣기 &gt; 메모장 전체복사 &gt; 엑셀에 붙여넣기)</t>
    <phoneticPr fontId="2" type="noConversion"/>
  </si>
  <si>
    <t>*자동계산(만지지 마세요)</t>
    <phoneticPr fontId="2" type="noConversion"/>
  </si>
  <si>
    <t>건강보험료증가율</t>
    <phoneticPr fontId="2" type="noConversion"/>
  </si>
  <si>
    <t>보험요율/2(본인부담금)</t>
    <phoneticPr fontId="2" type="noConversion"/>
  </si>
  <si>
    <t>건강보험료 산정기준표(2013년) 참고</t>
    <phoneticPr fontId="2" type="noConversion"/>
  </si>
  <si>
    <t>노인장기요양보험료 포함</t>
    <phoneticPr fontId="2" type="noConversion"/>
  </si>
  <si>
    <t>100*1.017</t>
    <phoneticPr fontId="2" type="noConversion"/>
  </si>
  <si>
    <t>2014 보험요율 5.99%</t>
    <phoneticPr fontId="2" type="noConversion"/>
  </si>
  <si>
    <t xml:space="preserve"> 2014 증가율 1.7%</t>
    <phoneticPr fontId="2" type="noConversion"/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</si>
</sst>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179" formatCode="#,##0_ "/>
    <numFmt numFmtId="182" formatCode="#,##0.00_ "/>
    <numFmt numFmtId="183" formatCode="#,##0.0_ "/>
    <numFmt numFmtId="185" formatCode="0.0_ "/>
    <numFmt numFmtId="196" formatCode="#,###,&quot;천원&quot;"/>
    <numFmt numFmtId="197" formatCode="_-* #,##0.0_-;\-* #,##0.0_-;_-* &quot;-&quot;_-;_-@_-"/>
  </numFmts>
  <fonts count="1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9"/>
      <color indexed="81"/>
      <name val="굴림"/>
      <family val="3"/>
      <charset val="129"/>
    </font>
    <font>
      <b/>
      <sz val="14"/>
      <name val="돋움"/>
      <family val="3"/>
      <charset val="129"/>
    </font>
    <font>
      <sz val="11"/>
      <color indexed="12"/>
      <name val="돋움"/>
      <family val="3"/>
      <charset val="129"/>
    </font>
    <font>
      <b/>
      <sz val="12"/>
      <name val="돋움"/>
      <family val="3"/>
      <charset val="129"/>
    </font>
    <font>
      <b/>
      <sz val="11"/>
      <name val="돋움"/>
      <family val="3"/>
      <charset val="129"/>
    </font>
    <font>
      <b/>
      <u/>
      <sz val="14"/>
      <name val="돋움"/>
      <family val="3"/>
      <charset val="129"/>
    </font>
    <font>
      <sz val="11"/>
      <color rgb="FF3333FF"/>
      <name val="돋움"/>
      <family val="3"/>
      <charset val="129"/>
    </font>
    <font>
      <sz val="11"/>
      <color rgb="FFFF0000"/>
      <name val="돋움"/>
      <family val="3"/>
      <charset val="129"/>
    </font>
    <font>
      <b/>
      <sz val="11"/>
      <color rgb="FF3333FF"/>
      <name val="돋움"/>
      <family val="3"/>
      <charset val="129"/>
    </font>
    <font>
      <b/>
      <sz val="11"/>
      <color rgb="FFFF0000"/>
      <name val="돋움"/>
      <family val="3"/>
      <charset val="129"/>
    </font>
  </fonts>
  <fills count="1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AFB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9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179" fontId="0" fillId="0" borderId="1" xfId="0" applyNumberFormat="1" applyBorder="1" applyAlignment="1">
      <alignment vertical="center"/>
    </xf>
    <xf numFmtId="182" fontId="0" fillId="0" borderId="1" xfId="0" applyNumberFormat="1" applyBorder="1" applyAlignment="1">
      <alignment vertical="center"/>
    </xf>
    <xf numFmtId="0" fontId="4" fillId="0" borderId="0" xfId="0" applyFont="1" applyAlignment="1">
      <alignment vertical="center"/>
    </xf>
    <xf numFmtId="0" fontId="0" fillId="4" borderId="1" xfId="0" applyFill="1" applyBorder="1" applyAlignment="1">
      <alignment horizontal="center" vertical="center"/>
    </xf>
    <xf numFmtId="49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5" borderId="1" xfId="0" applyFill="1" applyBorder="1" applyAlignment="1">
      <alignment horizontal="center" vertical="center" wrapText="1"/>
    </xf>
    <xf numFmtId="179" fontId="9" fillId="5" borderId="1" xfId="0" applyNumberFormat="1" applyFont="1" applyFill="1" applyBorder="1" applyAlignment="1">
      <alignment vertical="center"/>
    </xf>
    <xf numFmtId="183" fontId="0" fillId="5" borderId="1" xfId="0" applyNumberFormat="1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NumberFormat="1" applyAlignment="1">
      <alignment vertical="center" wrapText="1"/>
    </xf>
    <xf numFmtId="0" fontId="10" fillId="0" borderId="0" xfId="0" applyNumberFormat="1" applyFont="1" applyAlignment="1">
      <alignment vertical="center" wrapText="1"/>
    </xf>
    <xf numFmtId="0" fontId="0" fillId="3" borderId="0" xfId="0" applyFill="1" applyAlignment="1">
      <alignment horizontal="center" vertical="center"/>
    </xf>
    <xf numFmtId="41" fontId="1" fillId="0" borderId="0" xfId="1" applyFont="1" applyAlignment="1">
      <alignment vertical="center"/>
    </xf>
    <xf numFmtId="41" fontId="0" fillId="0" borderId="3" xfId="1" applyFont="1" applyFill="1" applyBorder="1" applyAlignment="1">
      <alignment horizontal="center" vertical="center"/>
    </xf>
    <xf numFmtId="0" fontId="0" fillId="0" borderId="0" xfId="0" applyFont="1"/>
    <xf numFmtId="0" fontId="0" fillId="6" borderId="0" xfId="0" applyFill="1" applyAlignment="1">
      <alignment horizontal="center" vertical="center"/>
    </xf>
    <xf numFmtId="41" fontId="10" fillId="0" borderId="3" xfId="1" applyFont="1" applyFill="1" applyBorder="1" applyAlignment="1">
      <alignment horizontal="center" vertical="center"/>
    </xf>
    <xf numFmtId="0" fontId="0" fillId="0" borderId="0" xfId="0" applyBorder="1"/>
    <xf numFmtId="9" fontId="0" fillId="0" borderId="0" xfId="0" applyNumberFormat="1" applyBorder="1"/>
    <xf numFmtId="0" fontId="0" fillId="0" borderId="1" xfId="0" applyBorder="1"/>
    <xf numFmtId="9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center" shrinkToFit="1"/>
    </xf>
    <xf numFmtId="0" fontId="0" fillId="7" borderId="1" xfId="0" applyFill="1" applyBorder="1" applyAlignment="1">
      <alignment horizontal="center" shrinkToFit="1"/>
    </xf>
    <xf numFmtId="179" fontId="0" fillId="7" borderId="1" xfId="0" applyNumberFormat="1" applyFill="1" applyBorder="1"/>
    <xf numFmtId="179" fontId="0" fillId="0" borderId="0" xfId="0" applyNumberFormat="1"/>
    <xf numFmtId="0" fontId="0" fillId="0" borderId="0" xfId="0" applyBorder="1" applyAlignment="1">
      <alignment horizontal="center" vertical="center"/>
    </xf>
    <xf numFmtId="0" fontId="10" fillId="0" borderId="0" xfId="0" applyFont="1" applyBorder="1" applyAlignment="1">
      <alignment horizontal="right" vertical="center"/>
    </xf>
    <xf numFmtId="3" fontId="0" fillId="0" borderId="0" xfId="0" applyNumberFormat="1"/>
    <xf numFmtId="196" fontId="10" fillId="0" borderId="1" xfId="0" applyNumberFormat="1" applyFont="1" applyBorder="1" applyAlignment="1">
      <alignment horizontal="right" vertical="center"/>
    </xf>
    <xf numFmtId="196" fontId="10" fillId="0" borderId="0" xfId="0" applyNumberFormat="1" applyFont="1" applyBorder="1" applyAlignment="1">
      <alignment horizontal="right" vertical="center"/>
    </xf>
    <xf numFmtId="41" fontId="6" fillId="0" borderId="0" xfId="1" applyFont="1" applyAlignment="1">
      <alignment horizontal="center" vertical="center"/>
    </xf>
    <xf numFmtId="41" fontId="10" fillId="0" borderId="4" xfId="1" applyFont="1" applyFill="1" applyBorder="1" applyAlignment="1">
      <alignment horizontal="center" vertical="center"/>
    </xf>
    <xf numFmtId="0" fontId="0" fillId="0" borderId="0" xfId="0" applyFill="1"/>
    <xf numFmtId="0" fontId="0" fillId="5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179" fontId="0" fillId="0" borderId="7" xfId="0" applyNumberFormat="1" applyBorder="1" applyAlignment="1">
      <alignment vertical="center"/>
    </xf>
    <xf numFmtId="9" fontId="0" fillId="5" borderId="5" xfId="0" applyNumberForma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97" fontId="0" fillId="0" borderId="1" xfId="1" applyNumberFormat="1" applyFont="1" applyBorder="1" applyAlignment="1">
      <alignment vertical="center"/>
    </xf>
    <xf numFmtId="196" fontId="0" fillId="0" borderId="0" xfId="0" applyNumberFormat="1" applyAlignment="1">
      <alignment vertical="center"/>
    </xf>
    <xf numFmtId="179" fontId="0" fillId="0" borderId="0" xfId="0" applyNumberFormat="1" applyAlignment="1">
      <alignment vertical="center"/>
    </xf>
    <xf numFmtId="3" fontId="7" fillId="8" borderId="39" xfId="0" applyNumberFormat="1" applyFont="1" applyFill="1" applyBorder="1"/>
    <xf numFmtId="179" fontId="7" fillId="8" borderId="40" xfId="0" applyNumberFormat="1" applyFont="1" applyFill="1" applyBorder="1" applyAlignment="1">
      <alignment vertical="center"/>
    </xf>
    <xf numFmtId="179" fontId="7" fillId="8" borderId="41" xfId="0" applyNumberFormat="1" applyFont="1" applyFill="1" applyBorder="1" applyAlignment="1">
      <alignment vertical="center"/>
    </xf>
    <xf numFmtId="3" fontId="7" fillId="8" borderId="42" xfId="0" applyNumberFormat="1" applyFont="1" applyFill="1" applyBorder="1"/>
    <xf numFmtId="179" fontId="7" fillId="8" borderId="1" xfId="0" applyNumberFormat="1" applyFont="1" applyFill="1" applyBorder="1" applyAlignment="1">
      <alignment vertical="center"/>
    </xf>
    <xf numFmtId="179" fontId="7" fillId="8" borderId="43" xfId="0" applyNumberFormat="1" applyFont="1" applyFill="1" applyBorder="1" applyAlignment="1">
      <alignment vertical="center"/>
    </xf>
    <xf numFmtId="179" fontId="7" fillId="8" borderId="44" xfId="0" applyNumberFormat="1" applyFont="1" applyFill="1" applyBorder="1" applyAlignment="1">
      <alignment vertical="center"/>
    </xf>
    <xf numFmtId="179" fontId="7" fillId="8" borderId="45" xfId="0" applyNumberFormat="1" applyFont="1" applyFill="1" applyBorder="1" applyAlignment="1">
      <alignment vertical="center"/>
    </xf>
    <xf numFmtId="179" fontId="11" fillId="8" borderId="46" xfId="0" applyNumberFormat="1" applyFont="1" applyFill="1" applyBorder="1" applyAlignment="1">
      <alignment vertical="center"/>
    </xf>
    <xf numFmtId="179" fontId="11" fillId="8" borderId="47" xfId="0" applyNumberFormat="1" applyFont="1" applyFill="1" applyBorder="1" applyAlignment="1">
      <alignment vertical="center"/>
    </xf>
    <xf numFmtId="179" fontId="11" fillId="8" borderId="48" xfId="0" applyNumberFormat="1" applyFont="1" applyFill="1" applyBorder="1" applyAlignment="1">
      <alignment vertical="center"/>
    </xf>
    <xf numFmtId="0" fontId="7" fillId="9" borderId="49" xfId="0" applyFont="1" applyFill="1" applyBorder="1" applyAlignment="1">
      <alignment horizontal="center" vertical="center"/>
    </xf>
    <xf numFmtId="179" fontId="7" fillId="9" borderId="50" xfId="0" applyNumberFormat="1" applyFont="1" applyFill="1" applyBorder="1" applyAlignment="1">
      <alignment horizontal="center" vertical="center"/>
    </xf>
    <xf numFmtId="179" fontId="11" fillId="0" borderId="47" xfId="0" applyNumberFormat="1" applyFont="1" applyFill="1" applyBorder="1" applyAlignment="1">
      <alignment vertical="center"/>
    </xf>
    <xf numFmtId="179" fontId="11" fillId="0" borderId="48" xfId="0" applyNumberFormat="1" applyFont="1" applyFill="1" applyBorder="1" applyAlignment="1">
      <alignment vertical="center"/>
    </xf>
    <xf numFmtId="183" fontId="0" fillId="5" borderId="8" xfId="0" applyNumberFormat="1" applyFont="1" applyFill="1" applyBorder="1" applyAlignment="1">
      <alignment vertical="center"/>
    </xf>
    <xf numFmtId="0" fontId="0" fillId="5" borderId="6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8" borderId="51" xfId="0" applyFill="1" applyBorder="1" applyAlignment="1">
      <alignment horizontal="center" vertical="center" wrapText="1"/>
    </xf>
    <xf numFmtId="185" fontId="0" fillId="8" borderId="51" xfId="0" applyNumberFormat="1" applyFill="1" applyBorder="1" applyAlignment="1">
      <alignment horizontal="center" vertical="center" wrapText="1"/>
    </xf>
    <xf numFmtId="197" fontId="0" fillId="0" borderId="8" xfId="1" applyNumberFormat="1" applyFont="1" applyBorder="1" applyAlignment="1">
      <alignment vertical="center"/>
    </xf>
    <xf numFmtId="185" fontId="0" fillId="8" borderId="51" xfId="0" applyNumberFormat="1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0" borderId="6" xfId="0" applyFill="1" applyBorder="1" applyAlignment="1">
      <alignment horizontal="center" vertical="center"/>
    </xf>
    <xf numFmtId="179" fontId="11" fillId="0" borderId="46" xfId="0" applyNumberFormat="1" applyFont="1" applyFill="1" applyBorder="1" applyAlignment="1">
      <alignment vertical="center"/>
    </xf>
    <xf numFmtId="179" fontId="9" fillId="0" borderId="46" xfId="0" applyNumberFormat="1" applyFont="1" applyFill="1" applyBorder="1" applyAlignment="1">
      <alignment vertical="center"/>
    </xf>
    <xf numFmtId="179" fontId="9" fillId="0" borderId="48" xfId="0" applyNumberFormat="1" applyFont="1" applyFill="1" applyBorder="1" applyAlignment="1">
      <alignment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41" fontId="0" fillId="0" borderId="4" xfId="1" applyFont="1" applyFill="1" applyBorder="1" applyAlignment="1">
      <alignment horizontal="center" vertical="center"/>
    </xf>
    <xf numFmtId="41" fontId="0" fillId="0" borderId="12" xfId="1" applyFont="1" applyFill="1" applyBorder="1" applyAlignment="1">
      <alignment horizontal="center" vertical="center"/>
    </xf>
    <xf numFmtId="41" fontId="0" fillId="0" borderId="13" xfId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41" fontId="10" fillId="0" borderId="0" xfId="1" applyFont="1" applyFill="1"/>
    <xf numFmtId="0" fontId="0" fillId="0" borderId="0" xfId="0" applyFill="1" applyBorder="1" applyAlignment="1">
      <alignment horizontal="center" vertical="center"/>
    </xf>
    <xf numFmtId="41" fontId="0" fillId="0" borderId="0" xfId="1" applyFont="1" applyFill="1" applyBorder="1" applyAlignment="1">
      <alignment horizontal="center" vertical="center"/>
    </xf>
    <xf numFmtId="41" fontId="1" fillId="0" borderId="1" xfId="1" applyFont="1" applyFill="1" applyBorder="1" applyAlignment="1">
      <alignment horizontal="center" vertical="center" shrinkToFit="1"/>
    </xf>
    <xf numFmtId="41" fontId="1" fillId="0" borderId="1" xfId="1" applyFont="1" applyFill="1" applyBorder="1" applyAlignment="1">
      <alignment vertical="center"/>
    </xf>
    <xf numFmtId="41" fontId="1" fillId="11" borderId="1" xfId="1" applyFont="1" applyFill="1" applyBorder="1" applyAlignment="1">
      <alignment vertical="center"/>
    </xf>
    <xf numFmtId="0" fontId="0" fillId="0" borderId="0" xfId="0" applyNumberFormat="1" applyFill="1" applyAlignment="1"/>
    <xf numFmtId="0" fontId="0" fillId="0" borderId="0" xfId="0" applyNumberFormat="1" applyFill="1" applyAlignment="1">
      <alignment horizontal="center"/>
    </xf>
    <xf numFmtId="0" fontId="7" fillId="0" borderId="0" xfId="0" applyFont="1"/>
    <xf numFmtId="41" fontId="7" fillId="12" borderId="14" xfId="1" applyFont="1" applyFill="1" applyBorder="1"/>
    <xf numFmtId="41" fontId="7" fillId="12" borderId="15" xfId="1" applyFont="1" applyFill="1" applyBorder="1"/>
    <xf numFmtId="0" fontId="7" fillId="12" borderId="16" xfId="0" applyFont="1" applyFill="1" applyBorder="1"/>
    <xf numFmtId="49" fontId="9" fillId="0" borderId="0" xfId="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0" fillId="10" borderId="52" xfId="0" applyFill="1" applyBorder="1"/>
    <xf numFmtId="0" fontId="0" fillId="10" borderId="53" xfId="0" applyFill="1" applyBorder="1"/>
    <xf numFmtId="0" fontId="0" fillId="10" borderId="17" xfId="0" applyFill="1" applyBorder="1" applyAlignment="1">
      <alignment vertical="center"/>
    </xf>
    <xf numFmtId="0" fontId="0" fillId="10" borderId="18" xfId="0" applyFill="1" applyBorder="1" applyAlignment="1">
      <alignment vertical="center"/>
    </xf>
    <xf numFmtId="0" fontId="0" fillId="10" borderId="52" xfId="0" applyFill="1" applyBorder="1" applyAlignment="1">
      <alignment vertical="center"/>
    </xf>
    <xf numFmtId="0" fontId="0" fillId="10" borderId="53" xfId="0" applyFill="1" applyBorder="1" applyAlignment="1">
      <alignment horizontal="center" vertical="center"/>
    </xf>
    <xf numFmtId="179" fontId="7" fillId="8" borderId="54" xfId="0" applyNumberFormat="1" applyFont="1" applyFill="1" applyBorder="1" applyAlignment="1">
      <alignment horizontal="right"/>
    </xf>
    <xf numFmtId="41" fontId="5" fillId="0" borderId="0" xfId="1" applyFont="1" applyAlignment="1">
      <alignment vertical="center"/>
    </xf>
    <xf numFmtId="41" fontId="0" fillId="0" borderId="0" xfId="1" applyFont="1" applyAlignment="1">
      <alignment horizontal="center" vertical="center"/>
    </xf>
    <xf numFmtId="41" fontId="0" fillId="0" borderId="0" xfId="1" applyFont="1" applyAlignment="1">
      <alignment vertical="center"/>
    </xf>
    <xf numFmtId="41" fontId="0" fillId="0" borderId="1" xfId="1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41" fontId="1" fillId="0" borderId="1" xfId="1" applyFont="1" applyFill="1" applyBorder="1" applyAlignment="1">
      <alignment horizontal="right" vertical="center"/>
    </xf>
    <xf numFmtId="41" fontId="0" fillId="0" borderId="1" xfId="1" applyFont="1" applyFill="1" applyBorder="1" applyAlignment="1">
      <alignment horizontal="right" vertical="center"/>
    </xf>
    <xf numFmtId="41" fontId="0" fillId="0" borderId="0" xfId="1" applyFont="1" applyFill="1" applyBorder="1" applyAlignment="1">
      <alignment vertical="center"/>
    </xf>
    <xf numFmtId="41" fontId="0" fillId="0" borderId="1" xfId="1" applyFont="1" applyFill="1" applyBorder="1" applyAlignment="1">
      <alignment vertical="center"/>
    </xf>
    <xf numFmtId="41" fontId="0" fillId="0" borderId="1" xfId="1" applyFont="1" applyFill="1" applyBorder="1" applyAlignment="1">
      <alignment horizontal="center" vertical="center"/>
    </xf>
    <xf numFmtId="41" fontId="1" fillId="11" borderId="1" xfId="1" applyFont="1" applyFill="1" applyBorder="1" applyAlignment="1">
      <alignment vertical="center"/>
    </xf>
    <xf numFmtId="41" fontId="1" fillId="13" borderId="1" xfId="1" applyFont="1" applyFill="1" applyBorder="1" applyAlignment="1">
      <alignment horizontal="right" vertical="center"/>
    </xf>
    <xf numFmtId="41" fontId="1" fillId="0" borderId="1" xfId="1" applyFont="1" applyFill="1" applyBorder="1" applyAlignment="1">
      <alignment horizontal="right" vertical="center" shrinkToFit="1"/>
    </xf>
    <xf numFmtId="179" fontId="10" fillId="7" borderId="1" xfId="0" applyNumberFormat="1" applyFont="1" applyFill="1" applyBorder="1"/>
    <xf numFmtId="179" fontId="0" fillId="0" borderId="0" xfId="1" applyNumberFormat="1" applyFont="1" applyAlignment="1">
      <alignment vertical="center"/>
    </xf>
    <xf numFmtId="10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0" fillId="14" borderId="55" xfId="0" applyFont="1" applyFill="1" applyBorder="1"/>
    <xf numFmtId="0" fontId="0" fillId="15" borderId="1" xfId="0" applyFill="1" applyBorder="1" applyAlignment="1">
      <alignment horizontal="center" shrinkToFit="1"/>
    </xf>
    <xf numFmtId="0" fontId="0" fillId="15" borderId="1" xfId="0" applyFill="1" applyBorder="1"/>
    <xf numFmtId="0" fontId="10" fillId="15" borderId="1" xfId="0" applyFont="1" applyFill="1" applyBorder="1"/>
    <xf numFmtId="41" fontId="1" fillId="5" borderId="1" xfId="1" applyFont="1" applyFill="1" applyBorder="1" applyAlignment="1">
      <alignment horizontal="right" vertical="center"/>
    </xf>
    <xf numFmtId="41" fontId="1" fillId="16" borderId="1" xfId="1" applyFont="1" applyFill="1" applyBorder="1" applyAlignment="1">
      <alignment horizontal="right" vertical="center"/>
    </xf>
    <xf numFmtId="41" fontId="10" fillId="14" borderId="4" xfId="1" applyFont="1" applyFill="1" applyBorder="1" applyAlignment="1">
      <alignment horizontal="center" vertical="center"/>
    </xf>
    <xf numFmtId="41" fontId="1" fillId="14" borderId="4" xfId="1" applyFont="1" applyFill="1" applyBorder="1" applyAlignment="1">
      <alignment horizontal="center" vertical="center"/>
    </xf>
    <xf numFmtId="41" fontId="1" fillId="14" borderId="12" xfId="1" applyFont="1" applyFill="1" applyBorder="1" applyAlignment="1">
      <alignment horizontal="center" vertical="center"/>
    </xf>
    <xf numFmtId="41" fontId="1" fillId="14" borderId="1" xfId="1" applyFont="1" applyFill="1" applyBorder="1" applyAlignment="1">
      <alignment horizontal="center" vertical="center"/>
    </xf>
    <xf numFmtId="41" fontId="1" fillId="14" borderId="1" xfId="1" applyFont="1" applyFill="1" applyBorder="1" applyAlignment="1">
      <alignment horizontal="right" vertical="center"/>
    </xf>
    <xf numFmtId="41" fontId="1" fillId="14" borderId="1" xfId="1" applyFont="1" applyFill="1" applyBorder="1" applyAlignment="1">
      <alignment horizontal="right" vertical="center"/>
    </xf>
    <xf numFmtId="0" fontId="0" fillId="5" borderId="38" xfId="0" applyFill="1" applyBorder="1"/>
    <xf numFmtId="0" fontId="0" fillId="5" borderId="55" xfId="0" applyFill="1" applyBorder="1"/>
    <xf numFmtId="41" fontId="9" fillId="0" borderId="4" xfId="1" applyFont="1" applyFill="1" applyBorder="1" applyAlignment="1">
      <alignment horizontal="center" vertical="center"/>
    </xf>
    <xf numFmtId="0" fontId="0" fillId="0" borderId="23" xfId="0" applyFont="1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0" borderId="26" xfId="0" applyNumberFormat="1" applyFill="1" applyBorder="1" applyAlignment="1">
      <alignment horizontal="center" vertical="center"/>
    </xf>
    <xf numFmtId="0" fontId="0" fillId="0" borderId="10" xfId="0" applyNumberFormat="1" applyFill="1" applyBorder="1" applyAlignment="1">
      <alignment horizontal="center" vertical="center"/>
    </xf>
    <xf numFmtId="41" fontId="9" fillId="0" borderId="21" xfId="1" applyFont="1" applyFill="1" applyBorder="1" applyAlignment="1">
      <alignment horizontal="center" vertical="center"/>
    </xf>
    <xf numFmtId="41" fontId="9" fillId="0" borderId="22" xfId="1" applyFont="1" applyFill="1" applyBorder="1" applyAlignment="1">
      <alignment horizontal="center" vertical="center"/>
    </xf>
    <xf numFmtId="0" fontId="0" fillId="0" borderId="28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41" fontId="9" fillId="0" borderId="29" xfId="1" applyFont="1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7" fillId="12" borderId="30" xfId="0" applyFont="1" applyFill="1" applyBorder="1" applyAlignment="1">
      <alignment horizontal="center" vertical="center"/>
    </xf>
    <xf numFmtId="0" fontId="0" fillId="0" borderId="15" xfId="0" applyBorder="1"/>
    <xf numFmtId="0" fontId="0" fillId="0" borderId="26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/>
    <xf numFmtId="41" fontId="9" fillId="0" borderId="21" xfId="1" applyFont="1" applyFill="1" applyBorder="1" applyAlignment="1">
      <alignment vertical="center"/>
    </xf>
    <xf numFmtId="41" fontId="9" fillId="0" borderId="29" xfId="1" applyFont="1" applyFill="1" applyBorder="1" applyAlignment="1">
      <alignment vertical="center"/>
    </xf>
    <xf numFmtId="41" fontId="9" fillId="0" borderId="4" xfId="1" applyFont="1" applyFill="1" applyBorder="1" applyAlignment="1">
      <alignment vertical="center"/>
    </xf>
    <xf numFmtId="41" fontId="9" fillId="0" borderId="22" xfId="1" applyFont="1" applyFill="1" applyBorder="1" applyAlignment="1">
      <alignment vertical="center"/>
    </xf>
    <xf numFmtId="0" fontId="8" fillId="0" borderId="0" xfId="0" applyFont="1" applyFill="1" applyAlignment="1">
      <alignment horizontal="center"/>
    </xf>
    <xf numFmtId="0" fontId="9" fillId="0" borderId="21" xfId="1" applyNumberFormat="1" applyFont="1" applyFill="1" applyBorder="1" applyAlignment="1">
      <alignment vertical="center"/>
    </xf>
    <xf numFmtId="0" fontId="9" fillId="0" borderId="22" xfId="1" applyNumberFormat="1" applyFont="1" applyFill="1" applyBorder="1" applyAlignment="1">
      <alignment vertical="center"/>
    </xf>
    <xf numFmtId="0" fontId="9" fillId="0" borderId="29" xfId="1" applyNumberFormat="1" applyFont="1" applyFill="1" applyBorder="1" applyAlignment="1">
      <alignment vertical="center"/>
    </xf>
    <xf numFmtId="0" fontId="9" fillId="0" borderId="4" xfId="1" applyNumberFormat="1" applyFont="1" applyFill="1" applyBorder="1" applyAlignment="1">
      <alignment vertical="center"/>
    </xf>
    <xf numFmtId="0" fontId="0" fillId="0" borderId="36" xfId="0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0" fillId="0" borderId="31" xfId="0" applyNumberFormat="1" applyFill="1" applyBorder="1" applyAlignment="1">
      <alignment horizontal="center" vertical="center"/>
    </xf>
    <xf numFmtId="0" fontId="0" fillId="0" borderId="32" xfId="0" applyNumberFormat="1" applyFill="1" applyBorder="1" applyAlignment="1">
      <alignment horizontal="center" vertical="center"/>
    </xf>
    <xf numFmtId="41" fontId="9" fillId="0" borderId="21" xfId="1" applyFont="1" applyFill="1" applyBorder="1" applyAlignment="1">
      <alignment horizontal="right" vertical="center"/>
    </xf>
    <xf numFmtId="41" fontId="9" fillId="0" borderId="29" xfId="1" applyFont="1" applyFill="1" applyBorder="1" applyAlignment="1">
      <alignment horizontal="right" vertical="center"/>
    </xf>
    <xf numFmtId="41" fontId="9" fillId="0" borderId="22" xfId="1" applyFont="1" applyFill="1" applyBorder="1" applyAlignment="1">
      <alignment horizontal="right" vertical="center"/>
    </xf>
    <xf numFmtId="41" fontId="9" fillId="0" borderId="33" xfId="1" applyFont="1" applyFill="1" applyBorder="1" applyAlignment="1">
      <alignment horizontal="right" vertical="center"/>
    </xf>
    <xf numFmtId="41" fontId="0" fillId="0" borderId="29" xfId="1" applyFont="1" applyBorder="1"/>
    <xf numFmtId="0" fontId="7" fillId="12" borderId="15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12" fillId="0" borderId="0" xfId="1" applyFont="1" applyAlignment="1">
      <alignment horizontal="center" vertical="center"/>
    </xf>
    <xf numFmtId="41" fontId="6" fillId="14" borderId="0" xfId="1" applyFont="1" applyFill="1" applyAlignment="1">
      <alignment horizontal="center" vertical="center"/>
    </xf>
    <xf numFmtId="41" fontId="0" fillId="0" borderId="1" xfId="1" applyFont="1" applyBorder="1" applyAlignment="1">
      <alignment horizontal="center" vertical="center" wrapText="1"/>
    </xf>
    <xf numFmtId="41" fontId="1" fillId="0" borderId="1" xfId="1" applyFont="1" applyBorder="1" applyAlignment="1">
      <alignment horizontal="center" vertical="center" wrapText="1"/>
    </xf>
    <xf numFmtId="41" fontId="6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Border="1" applyAlignment="1">
      <alignment vertical="center" wrapText="1"/>
    </xf>
    <xf numFmtId="0" fontId="0" fillId="0" borderId="0" xfId="0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0" fillId="0" borderId="2" xfId="0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shrinkToFit="1"/>
    </xf>
    <xf numFmtId="0" fontId="0" fillId="0" borderId="37" xfId="0" applyBorder="1" applyAlignment="1">
      <alignment horizontal="center" shrinkToFit="1"/>
    </xf>
    <xf numFmtId="0" fontId="0" fillId="0" borderId="8" xfId="0" applyBorder="1" applyAlignment="1">
      <alignment horizontal="center" shrinkToFit="1"/>
    </xf>
    <xf numFmtId="0" fontId="12" fillId="4" borderId="49" xfId="0" applyFont="1" applyFill="1" applyBorder="1" applyAlignment="1">
      <alignment horizontal="center"/>
    </xf>
    <xf numFmtId="0" fontId="12" fillId="4" borderId="56" xfId="0" applyFont="1" applyFill="1" applyBorder="1" applyAlignment="1">
      <alignment horizontal="center"/>
    </xf>
    <xf numFmtId="0" fontId="12" fillId="4" borderId="50" xfId="0" applyFont="1" applyFill="1" applyBorder="1" applyAlignment="1">
      <alignment horizont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0</xdr:row>
      <xdr:rowOff>19050</xdr:rowOff>
    </xdr:from>
    <xdr:to>
      <xdr:col>12</xdr:col>
      <xdr:colOff>142875</xdr:colOff>
      <xdr:row>1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43050" y="19050"/>
          <a:ext cx="7743825" cy="295275"/>
        </a:xfrm>
        <a:prstGeom prst="rect">
          <a:avLst/>
        </a:prstGeom>
        <a:gradFill rotWithShape="0">
          <a:gsLst>
            <a:gs pos="0">
              <a:srgbClr val="5E9EFF"/>
            </a:gs>
            <a:gs pos="39999">
              <a:srgbClr val="85C2FF"/>
            </a:gs>
            <a:gs pos="70000">
              <a:srgbClr val="C4D6EB"/>
            </a:gs>
            <a:gs pos="100000">
              <a:srgbClr val="FFEBFA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ko-KR" altLang="en-US" sz="1200" b="1" i="0" u="none" strike="noStrike" baseline="0">
              <a:solidFill>
                <a:srgbClr val="000000"/>
              </a:solidFill>
              <a:latin typeface="돋움"/>
              <a:ea typeface="돋움"/>
            </a:rPr>
            <a:t>직장</a:t>
          </a:r>
          <a:r>
            <a:rPr lang="en-US" altLang="ko-KR" sz="1200" b="1" i="0" u="none" strike="noStrike" baseline="0">
              <a:solidFill>
                <a:srgbClr val="000000"/>
              </a:solidFill>
              <a:latin typeface="돋움"/>
              <a:ea typeface="돋움"/>
            </a:rPr>
            <a:t>/</a:t>
          </a:r>
          <a:r>
            <a:rPr lang="ko-KR" altLang="en-US" sz="1200" b="1" i="0" u="none" strike="noStrike" baseline="0">
              <a:solidFill>
                <a:srgbClr val="000000"/>
              </a:solidFill>
              <a:latin typeface="돋움"/>
              <a:ea typeface="돋움"/>
            </a:rPr>
            <a:t>지역 구성비별 보험료 조견표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48"/>
  <sheetViews>
    <sheetView tabSelected="1" topLeftCell="A79" zoomScale="76" zoomScaleNormal="76" workbookViewId="0">
      <selection activeCell="D729" sqref="D729:D748"/>
    </sheetView>
  </sheetViews>
  <sheetFormatPr defaultRowHeight="16.5" customHeight="1"/>
  <cols>
    <col min="1" max="1" width="15" style="39" customWidth="1"/>
    <col min="2" max="2" width="17.5546875" style="88" customWidth="1"/>
    <col min="3" max="5" width="17.5546875" style="39" customWidth="1"/>
    <col min="6" max="6" width="22.33203125" customWidth="1"/>
    <col min="7" max="7" width="16.33203125" style="90" customWidth="1"/>
  </cols>
  <sheetData>
    <row r="1" spans="1:7" ht="15.75" customHeight="1">
      <c r="A1" s="95"/>
    </row>
    <row r="2" spans="1:7" ht="15.75" customHeight="1"/>
    <row r="3" spans="1:7" ht="32.25" customHeight="1">
      <c r="G3" s="95" t="s">
        <v>336</v>
      </c>
    </row>
    <row r="4" spans="1:7" ht="16.5" customHeight="1">
      <c r="A4" s="159" t="s">
        <v>308</v>
      </c>
      <c r="B4" s="159"/>
      <c r="C4" s="159"/>
      <c r="D4" s="159"/>
      <c r="E4" s="159"/>
    </row>
    <row r="5" spans="1:7" ht="16.5" customHeight="1" thickBot="1"/>
    <row r="6" spans="1:7" ht="16.5" customHeight="1">
      <c r="A6" s="136" t="s">
        <v>134</v>
      </c>
      <c r="B6" s="167" t="s">
        <v>306</v>
      </c>
      <c r="C6" s="150" t="s">
        <v>136</v>
      </c>
      <c r="D6" s="150"/>
      <c r="E6" s="151"/>
      <c r="G6" s="148" t="s">
        <v>307</v>
      </c>
    </row>
    <row r="7" spans="1:7" ht="16.5" customHeight="1" thickBot="1">
      <c r="A7" s="137"/>
      <c r="B7" s="168"/>
      <c r="C7" s="76" t="s">
        <v>100</v>
      </c>
      <c r="D7" s="76" t="s">
        <v>101</v>
      </c>
      <c r="E7" s="77" t="s">
        <v>133</v>
      </c>
      <c r="G7" s="149"/>
    </row>
    <row r="8" spans="1:7" ht="16.5" customHeight="1" thickTop="1">
      <c r="A8" s="146" t="s">
        <v>116</v>
      </c>
      <c r="B8" s="172">
        <f>'3.소득기준금액계산'!D21</f>
        <v>615000</v>
      </c>
      <c r="C8" s="38">
        <f>VLOOKUP($G8,'2.사업팀제공'!$A:$D,2,FALSE)</f>
        <v>19698</v>
      </c>
      <c r="D8" s="126">
        <f>VLOOKUP($G8,'2.사업팀제공'!$A:$D,3,FALSE)</f>
        <v>3080</v>
      </c>
      <c r="E8" s="23">
        <f>VLOOKUP($G8,'2.사업팀제공'!$A:$D,4,FALSE)</f>
        <v>20972</v>
      </c>
      <c r="G8" s="91">
        <f t="array" ref="G8">MIN(IF('2.사업팀제공'!$A$6:$A$205&gt;='1.사업팀제공'!B8:B8,'2.사업팀제공'!$A$6:$A$205,""))</f>
        <v>657701</v>
      </c>
    </row>
    <row r="9" spans="1:7" ht="16.5" customHeight="1">
      <c r="A9" s="152"/>
      <c r="B9" s="173"/>
      <c r="C9" s="78">
        <f>C8*1.0655</f>
        <v>20988.218999999997</v>
      </c>
      <c r="D9" s="127">
        <f>D8*1.0655</f>
        <v>3281.74</v>
      </c>
      <c r="E9" s="20">
        <f>E8*1.0655</f>
        <v>22345.665999999997</v>
      </c>
      <c r="F9" t="s">
        <v>344</v>
      </c>
      <c r="G9" s="92"/>
    </row>
    <row r="10" spans="1:7" ht="16.5" customHeight="1">
      <c r="A10" s="152" t="s">
        <v>137</v>
      </c>
      <c r="B10" s="169">
        <f>'3.소득기준금액계산'!E21</f>
        <v>1165000</v>
      </c>
      <c r="C10" s="38">
        <f>VLOOKUP($G10,'2.사업팀제공'!$A:$D,2,FALSE)</f>
        <v>35197</v>
      </c>
      <c r="D10" s="126">
        <f>VLOOKUP($G10,'2.사업팀제공'!$A:$D,3,FALSE)</f>
        <v>15704</v>
      </c>
      <c r="E10" s="23">
        <f>VLOOKUP($G10,'2.사업팀제공'!$A:$D,4,FALSE)</f>
        <v>35830</v>
      </c>
      <c r="G10" s="91">
        <f t="array" ref="G10">MIN(IF('2.사업팀제공'!$A$6:$A$205&gt;='1.사업팀제공'!B10:B10,'2.사업팀제공'!$A$6:$A$205,""))</f>
        <v>1175183</v>
      </c>
    </row>
    <row r="11" spans="1:7" ht="16.5" customHeight="1">
      <c r="A11" s="152"/>
      <c r="B11" s="170"/>
      <c r="C11" s="78">
        <f>C10*1.0655</f>
        <v>37502.403499999993</v>
      </c>
      <c r="D11" s="127">
        <f>D10*1.0655</f>
        <v>16732.611999999997</v>
      </c>
      <c r="E11" s="20">
        <f>E10*1.0655</f>
        <v>38176.864999999998</v>
      </c>
      <c r="G11" s="92"/>
    </row>
    <row r="12" spans="1:7" ht="16.5" customHeight="1">
      <c r="A12" s="152" t="s">
        <v>138</v>
      </c>
      <c r="B12" s="169">
        <f>'3.소득기준금액계산'!F21</f>
        <v>1713000</v>
      </c>
      <c r="C12" s="38">
        <f>VLOOKUP($G12,'2.사업팀제공'!$A:$D,2,FALSE)</f>
        <v>51352</v>
      </c>
      <c r="D12" s="126">
        <f>VLOOKUP($G12,'2.사업팀제공'!$A:$D,3,FALSE)</f>
        <v>36722</v>
      </c>
      <c r="E12" s="23">
        <f>VLOOKUP($G12,'2.사업팀제공'!$A:$D,4,FALSE)</f>
        <v>52041</v>
      </c>
      <c r="G12" s="91">
        <f t="array" ref="G12">MIN(IF('2.사업팀제공'!$A$6:$A$205&gt;='1.사업팀제공'!B12:B12,'2.사업팀제공'!$A$6:$A$205,""))</f>
        <v>1714603</v>
      </c>
    </row>
    <row r="13" spans="1:7" ht="16.5" customHeight="1">
      <c r="A13" s="152"/>
      <c r="B13" s="170"/>
      <c r="C13" s="78">
        <f>C12*1.0655</f>
        <v>54715.555999999997</v>
      </c>
      <c r="D13" s="127">
        <f>D12*1.0655</f>
        <v>39127.290999999997</v>
      </c>
      <c r="E13" s="20">
        <f>E12*1.0655</f>
        <v>55449.685499999992</v>
      </c>
      <c r="G13" s="92"/>
    </row>
    <row r="14" spans="1:7" ht="16.5" customHeight="1">
      <c r="A14" s="152" t="s">
        <v>139</v>
      </c>
      <c r="B14" s="169">
        <f>'3.소득기준금액계산'!G21</f>
        <v>1934000</v>
      </c>
      <c r="C14" s="38">
        <f>VLOOKUP($G14,'2.사업팀제공'!$A:$D,2,FALSE)</f>
        <v>58590</v>
      </c>
      <c r="D14" s="126">
        <f>VLOOKUP($G14,'2.사업팀제공'!$A:$D,3,FALSE)</f>
        <v>47492</v>
      </c>
      <c r="E14" s="23">
        <f>VLOOKUP($G14,'2.사업팀제공'!$A:$D,4,FALSE)</f>
        <v>59375</v>
      </c>
      <c r="G14" s="91">
        <f t="array" ref="G14">MIN(IF('2.사업팀제공'!$A$6:$A$205&gt;='1.사업팀제공'!B14:B14,'2.사업팀제공'!$A$6:$A$205,""))</f>
        <v>1956276</v>
      </c>
    </row>
    <row r="15" spans="1:7" ht="16.5" customHeight="1">
      <c r="A15" s="152"/>
      <c r="B15" s="170"/>
      <c r="C15" s="78">
        <f>C14*1.0655</f>
        <v>62427.644999999997</v>
      </c>
      <c r="D15" s="127">
        <f>D14*1.0655</f>
        <v>50602.725999999995</v>
      </c>
      <c r="E15" s="20">
        <f>E14*1.0655</f>
        <v>63264.062499999993</v>
      </c>
      <c r="G15" s="92"/>
    </row>
    <row r="16" spans="1:7" ht="16.5" customHeight="1">
      <c r="A16" s="145" t="s">
        <v>140</v>
      </c>
      <c r="B16" s="169">
        <f>'3.소득기준금액계산'!H21</f>
        <v>2017000</v>
      </c>
      <c r="C16" s="38">
        <f>VLOOKUP($G16,'2.사업팀제공'!$A:$D,2,FALSE)</f>
        <v>60574</v>
      </c>
      <c r="D16" s="126">
        <f>VLOOKUP($G16,'2.사업팀제공'!$A:$D,3,FALSE)</f>
        <v>52181</v>
      </c>
      <c r="E16" s="23">
        <f>VLOOKUP($G16,'2.사업팀제공'!$A:$D,4,FALSE)</f>
        <v>61372</v>
      </c>
      <c r="G16" s="91">
        <f t="array" ref="G16">MIN(IF('2.사업팀제공'!$A$6:$A$205&gt;='1.사업팀제공'!B16:B16,'2.사업팀제공'!$A$6:$A$205,""))</f>
        <v>2022517</v>
      </c>
    </row>
    <row r="17" spans="1:7" ht="16.5" customHeight="1">
      <c r="A17" s="146"/>
      <c r="B17" s="170"/>
      <c r="C17" s="78">
        <f>C16*1.0655</f>
        <v>64541.596999999994</v>
      </c>
      <c r="D17" s="127">
        <f>D16*1.0655</f>
        <v>55598.855499999998</v>
      </c>
      <c r="E17" s="20">
        <f>E16*1.0655</f>
        <v>65391.865999999995</v>
      </c>
      <c r="G17" s="92"/>
    </row>
    <row r="18" spans="1:7" ht="16.5" customHeight="1">
      <c r="A18" s="145" t="s">
        <v>128</v>
      </c>
      <c r="B18" s="169">
        <f>'3.소득기준금액계산'!I21</f>
        <v>2099000</v>
      </c>
      <c r="C18" s="38">
        <f>VLOOKUP($G18,'2.사업팀제공'!$A:$D,2,FALSE)</f>
        <v>63226</v>
      </c>
      <c r="D18" s="126">
        <f>VLOOKUP($G18,'2.사업팀제공'!$A:$D,3,FALSE)</f>
        <v>56203</v>
      </c>
      <c r="E18" s="23">
        <f>VLOOKUP($G18,'2.사업팀제공'!$A:$D,4,FALSE)</f>
        <v>64087</v>
      </c>
      <c r="G18" s="91">
        <f t="array" ref="G18">MIN(IF('2.사업팀제공'!$A$6:$A$205&gt;='1.사업팀제공'!B18:B18,'2.사업팀제공'!$A$6:$A$205,""))</f>
        <v>2111042</v>
      </c>
    </row>
    <row r="19" spans="1:7" ht="16.5" customHeight="1">
      <c r="A19" s="146"/>
      <c r="B19" s="170"/>
      <c r="C19" s="78">
        <f>C18*1.0655</f>
        <v>67367.303</v>
      </c>
      <c r="D19" s="127">
        <f>D18*1.0655</f>
        <v>59884.296499999997</v>
      </c>
      <c r="E19" s="20">
        <f>E18*1.0655</f>
        <v>68284.698499999999</v>
      </c>
      <c r="G19" s="92"/>
    </row>
    <row r="20" spans="1:7" ht="16.5" customHeight="1">
      <c r="A20" s="145" t="s">
        <v>129</v>
      </c>
      <c r="B20" s="169">
        <f>'3.소득기준금액계산'!J21</f>
        <v>2181000</v>
      </c>
      <c r="C20" s="38">
        <f>VLOOKUP($G20,'2.사업팀제공'!$A:$D,2,FALSE)</f>
        <v>65650</v>
      </c>
      <c r="D20" s="126">
        <f>VLOOKUP($G20,'2.사업팀제공'!$A:$D,3,FALSE)</f>
        <v>59374</v>
      </c>
      <c r="E20" s="23">
        <f>VLOOKUP($G20,'2.사업팀제공'!$A:$D,4,FALSE)</f>
        <v>65927</v>
      </c>
      <c r="G20" s="91">
        <f t="array" ref="G20">MIN(IF('2.사업팀제공'!$A$6:$A$205&gt;='1.사업팀제공'!B20:B20,'2.사업팀제공'!$A$6:$A$205,""))</f>
        <v>2191994</v>
      </c>
    </row>
    <row r="21" spans="1:7" ht="16.5" customHeight="1">
      <c r="A21" s="146"/>
      <c r="B21" s="170"/>
      <c r="C21" s="78">
        <f>C20*1.0655</f>
        <v>69950.074999999997</v>
      </c>
      <c r="D21" s="127">
        <f>D20*1.0655</f>
        <v>63262.996999999996</v>
      </c>
      <c r="E21" s="20">
        <f>E20*1.0655</f>
        <v>70245.218499999988</v>
      </c>
      <c r="G21" s="92"/>
    </row>
    <row r="22" spans="1:7" ht="16.5" customHeight="1">
      <c r="A22" s="145" t="s">
        <v>143</v>
      </c>
      <c r="B22" s="169">
        <f>'3.소득기준금액계산'!K21</f>
        <v>2263000</v>
      </c>
      <c r="C22" s="38">
        <f>VLOOKUP($G22,'2.사업팀제공'!$A:$D,2,FALSE)</f>
        <v>68222</v>
      </c>
      <c r="D22" s="126">
        <f>VLOOKUP($G22,'2.사업팀제공'!$A:$D,3,FALSE)</f>
        <v>64218</v>
      </c>
      <c r="E22" s="23">
        <f>VLOOKUP($G22,'2.사업팀제공'!$A:$D,4,FALSE)</f>
        <v>68874</v>
      </c>
      <c r="G22" s="91">
        <f t="array" ref="G22">MIN(IF('2.사업팀제공'!$A$6:$A$205&gt;='1.사업팀제공'!B22:B22,'2.사업팀제공'!$A$6:$A$205,""))</f>
        <v>2277858</v>
      </c>
    </row>
    <row r="23" spans="1:7" ht="16.5" customHeight="1">
      <c r="A23" s="146"/>
      <c r="B23" s="170"/>
      <c r="C23" s="78">
        <f>C22*1.0655</f>
        <v>72690.540999999997</v>
      </c>
      <c r="D23" s="127">
        <f>D22*1.0655</f>
        <v>68424.278999999995</v>
      </c>
      <c r="E23" s="20">
        <f>E22*1.0655</f>
        <v>73385.246999999988</v>
      </c>
      <c r="G23" s="92"/>
    </row>
    <row r="24" spans="1:7" ht="16.5" customHeight="1">
      <c r="A24" s="145" t="s">
        <v>271</v>
      </c>
      <c r="B24" s="169">
        <f>'3.소득기준금액계산'!L21</f>
        <v>2345000</v>
      </c>
      <c r="C24" s="38">
        <f>VLOOKUP($G24,'2.사업팀제공'!$A:$D,2,FALSE)</f>
        <v>70294</v>
      </c>
      <c r="D24" s="126">
        <f>VLOOKUP($G24,'2.사업팀제공'!$A:$D,3,FALSE)</f>
        <v>67703</v>
      </c>
      <c r="E24" s="23">
        <f>VLOOKUP($G24,'2.사업팀제공'!$A:$D,4,FALSE)</f>
        <v>71188</v>
      </c>
      <c r="G24" s="91">
        <f t="array" ref="G24">MIN(IF('2.사업팀제공'!$A$6:$A$205&gt;='1.사업팀제공'!B24:B24,'2.사업팀제공'!$A$6:$A$205,""))</f>
        <v>2347059</v>
      </c>
    </row>
    <row r="25" spans="1:7" ht="16.5" customHeight="1">
      <c r="A25" s="146"/>
      <c r="B25" s="170"/>
      <c r="C25" s="78">
        <f>C24*1.0655</f>
        <v>74898.256999999998</v>
      </c>
      <c r="D25" s="127">
        <f>D24*1.0655</f>
        <v>72137.546499999997</v>
      </c>
      <c r="E25" s="20">
        <f>E24*1.0655</f>
        <v>75850.813999999998</v>
      </c>
      <c r="G25" s="92"/>
    </row>
    <row r="26" spans="1:7" ht="16.5" customHeight="1">
      <c r="A26" s="146" t="s">
        <v>274</v>
      </c>
      <c r="B26" s="169">
        <f>'3.소득기준금액계산'!M21</f>
        <v>2428000</v>
      </c>
      <c r="C26" s="38">
        <f>VLOOKUP($G26,'2.사업팀제공'!$A:$D,2,FALSE)</f>
        <v>73321</v>
      </c>
      <c r="D26" s="126">
        <f>VLOOKUP($G26,'2.사업팀제공'!$A:$D,3,FALSE)</f>
        <v>72404</v>
      </c>
      <c r="E26" s="23">
        <f>VLOOKUP($G26,'2.사업팀제공'!$A:$D,4,FALSE)</f>
        <v>74266</v>
      </c>
      <c r="G26" s="91">
        <f t="array" ref="G26">MIN(IF('2.사업팀제공'!$A$6:$A$205&gt;='1.사업팀제공'!B26:B26,'2.사업팀제공'!$A$6:$A$205,""))</f>
        <v>2448114</v>
      </c>
    </row>
    <row r="27" spans="1:7" ht="16.5" customHeight="1" thickBot="1">
      <c r="A27" s="147"/>
      <c r="B27" s="171"/>
      <c r="C27" s="79">
        <f>C26*1.0655</f>
        <v>78123.525499999989</v>
      </c>
      <c r="D27" s="128">
        <f>D26*1.0655</f>
        <v>77146.461999999985</v>
      </c>
      <c r="E27" s="80">
        <f>E26*1.0655</f>
        <v>79130.422999999995</v>
      </c>
      <c r="G27" s="93"/>
    </row>
    <row r="32" spans="1:7" ht="16.5" customHeight="1">
      <c r="A32" s="159" t="s">
        <v>310</v>
      </c>
      <c r="B32" s="159"/>
      <c r="C32" s="159"/>
      <c r="D32" s="159"/>
      <c r="E32" s="159"/>
    </row>
    <row r="33" spans="1:7" ht="16.5" customHeight="1" thickBot="1"/>
    <row r="34" spans="1:7" ht="16.5" customHeight="1">
      <c r="A34" s="136" t="s">
        <v>134</v>
      </c>
      <c r="B34" s="138" t="s">
        <v>135</v>
      </c>
      <c r="C34" s="150" t="s">
        <v>136</v>
      </c>
      <c r="D34" s="150"/>
      <c r="E34" s="151"/>
      <c r="G34" s="148" t="s">
        <v>307</v>
      </c>
    </row>
    <row r="35" spans="1:7" ht="16.5" customHeight="1" thickBot="1">
      <c r="A35" s="137"/>
      <c r="B35" s="139"/>
      <c r="C35" s="76" t="s">
        <v>100</v>
      </c>
      <c r="D35" s="76" t="s">
        <v>101</v>
      </c>
      <c r="E35" s="77" t="s">
        <v>133</v>
      </c>
      <c r="G35" s="174"/>
    </row>
    <row r="36" spans="1:7" ht="16.5" customHeight="1" thickTop="1">
      <c r="A36" s="146" t="s">
        <v>116</v>
      </c>
      <c r="B36" s="144">
        <f>'3.소득기준금액계산'!D27</f>
        <v>769000</v>
      </c>
      <c r="C36" s="38">
        <f>VLOOKUP($G36,'2.사업팀제공'!$A:$D,2,FALSE)</f>
        <v>23463</v>
      </c>
      <c r="D36" s="126">
        <f>VLOOKUP($G36,'2.사업팀제공'!$A:$D,3,FALSE)</f>
        <v>3697</v>
      </c>
      <c r="E36" s="23">
        <f>VLOOKUP($G36,'2.사업팀제공'!$A:$D,4,FALSE)</f>
        <v>23960</v>
      </c>
      <c r="G36" s="91">
        <f t="array" ref="G36">MIN(IF('2.사업팀제공'!$A$6:$A$205&gt;='1.사업팀제공'!B36:B36,'2.사업팀제공'!$A$6:$A$205,""))</f>
        <v>783389</v>
      </c>
    </row>
    <row r="37" spans="1:7" ht="16.5" customHeight="1">
      <c r="A37" s="152"/>
      <c r="B37" s="134"/>
      <c r="C37" s="78">
        <f>C36*1.0655</f>
        <v>24999.826499999999</v>
      </c>
      <c r="D37" s="127">
        <f>D36*1.0655</f>
        <v>3939.1534999999994</v>
      </c>
      <c r="E37" s="20">
        <f>E36*1.0655</f>
        <v>25529.379999999997</v>
      </c>
      <c r="G37" s="92"/>
    </row>
    <row r="38" spans="1:7" ht="16.5" customHeight="1">
      <c r="A38" s="152" t="s">
        <v>137</v>
      </c>
      <c r="B38" s="134">
        <f>'3.소득기준금액계산'!E27</f>
        <v>1456000</v>
      </c>
      <c r="C38" s="38">
        <f>VLOOKUP($G38,'2.사업팀제공'!$A:$D,2,FALSE)</f>
        <v>44196</v>
      </c>
      <c r="D38" s="126">
        <f>VLOOKUP($G38,'2.사업팀제공'!$A:$D,3,FALSE)</f>
        <v>25248</v>
      </c>
      <c r="E38" s="23">
        <f>VLOOKUP($G38,'2.사업팀제공'!$A:$D,4,FALSE)</f>
        <v>44821</v>
      </c>
      <c r="G38" s="91">
        <f t="array" ref="G38">MIN(IF('2.사업팀제공'!$A$6:$A$205&gt;='1.사업팀제공'!B38:B38,'2.사업팀제공'!$A$6:$A$205,""))</f>
        <v>1475672</v>
      </c>
    </row>
    <row r="39" spans="1:7" ht="16.5" customHeight="1">
      <c r="A39" s="152"/>
      <c r="B39" s="134"/>
      <c r="C39" s="78">
        <f>C38*1.0655</f>
        <v>47090.837999999996</v>
      </c>
      <c r="D39" s="127">
        <f>D38*1.0655</f>
        <v>26901.743999999999</v>
      </c>
      <c r="E39" s="20">
        <f>E38*1.0655</f>
        <v>47756.775499999996</v>
      </c>
      <c r="G39" s="92"/>
    </row>
    <row r="40" spans="1:7" ht="16.5" customHeight="1">
      <c r="A40" s="152" t="s">
        <v>138</v>
      </c>
      <c r="B40" s="134">
        <f>'3.소득기준금액계산'!F27</f>
        <v>2141000</v>
      </c>
      <c r="C40" s="38">
        <f>VLOOKUP($G40,'2.사업팀제공'!$A:$D,2,FALSE)</f>
        <v>64818</v>
      </c>
      <c r="D40" s="126">
        <f>VLOOKUP($G40,'2.사업팀제공'!$A:$D,3,FALSE)</f>
        <v>58462</v>
      </c>
      <c r="E40" s="23">
        <f>VLOOKUP($G40,'2.사업팀제공'!$A:$D,4,FALSE)</f>
        <v>65650</v>
      </c>
      <c r="G40" s="91">
        <f t="array" ref="G40">MIN(IF('2.사업팀제공'!$A$6:$A$205&gt;='1.사업팀제공'!B40:B40,'2.사업팀제공'!$A$6:$A$205,""))</f>
        <v>2164216</v>
      </c>
    </row>
    <row r="41" spans="1:7" ht="16.5" customHeight="1">
      <c r="A41" s="152"/>
      <c r="B41" s="134"/>
      <c r="C41" s="78">
        <f>C40*1.0655</f>
        <v>69063.578999999998</v>
      </c>
      <c r="D41" s="127">
        <f>D40*1.0655</f>
        <v>62291.260999999991</v>
      </c>
      <c r="E41" s="20">
        <f>E40*1.0655</f>
        <v>69950.074999999997</v>
      </c>
      <c r="G41" s="92"/>
    </row>
    <row r="42" spans="1:7" ht="16.5" customHeight="1">
      <c r="A42" s="152" t="s">
        <v>139</v>
      </c>
      <c r="B42" s="134">
        <f>'3.소득기준금액계산'!G27</f>
        <v>2418000</v>
      </c>
      <c r="C42" s="38">
        <f>VLOOKUP($G42,'2.사업팀제공'!$A:$D,2,FALSE)</f>
        <v>73321</v>
      </c>
      <c r="D42" s="126">
        <f>VLOOKUP($G42,'2.사업팀제공'!$A:$D,3,FALSE)</f>
        <v>72404</v>
      </c>
      <c r="E42" s="23">
        <f>VLOOKUP($G42,'2.사업팀제공'!$A:$D,4,FALSE)</f>
        <v>74266</v>
      </c>
      <c r="G42" s="91">
        <f t="array" ref="G42">MIN(IF('2.사업팀제공'!$A$6:$A$205&gt;='1.사업팀제공'!B42:B42,'2.사업팀제공'!$A$6:$A$205,""))</f>
        <v>2448114</v>
      </c>
    </row>
    <row r="43" spans="1:7" ht="16.5" customHeight="1">
      <c r="A43" s="152"/>
      <c r="B43" s="134"/>
      <c r="C43" s="78">
        <f>C42*1.0655</f>
        <v>78123.525499999989</v>
      </c>
      <c r="D43" s="127">
        <f>D42*1.0655</f>
        <v>77146.461999999985</v>
      </c>
      <c r="E43" s="20">
        <f>E42*1.0655</f>
        <v>79130.422999999995</v>
      </c>
      <c r="G43" s="92"/>
    </row>
    <row r="44" spans="1:7" ht="16.5" customHeight="1">
      <c r="A44" s="145" t="s">
        <v>140</v>
      </c>
      <c r="B44" s="140">
        <f>'3.소득기준금액계산'!H27</f>
        <v>2521000</v>
      </c>
      <c r="C44" s="38">
        <f>VLOOKUP($G44,'2.사업팀제공'!$A:$D,2,FALSE)</f>
        <v>75950</v>
      </c>
      <c r="D44" s="126">
        <f>VLOOKUP($G44,'2.사업팀제공'!$A:$D,3,FALSE)</f>
        <v>77176</v>
      </c>
      <c r="E44" s="23">
        <f>VLOOKUP($G44,'2.사업팀제공'!$A:$D,4,FALSE)</f>
        <v>76909</v>
      </c>
      <c r="G44" s="91">
        <f t="array" ref="G44">MIN(IF('2.사업팀제공'!$A$6:$A$205&gt;='1.사업팀제공'!B44:B44,'2.사업팀제공'!$A$6:$A$205,""))</f>
        <v>2535908</v>
      </c>
    </row>
    <row r="45" spans="1:7" ht="16.5" customHeight="1">
      <c r="A45" s="146"/>
      <c r="B45" s="144"/>
      <c r="C45" s="78">
        <f>C44*1.0655</f>
        <v>80924.724999999991</v>
      </c>
      <c r="D45" s="127">
        <f>D44*1.0655</f>
        <v>82231.027999999991</v>
      </c>
      <c r="E45" s="20">
        <f>E44*1.0655</f>
        <v>81946.539499999984</v>
      </c>
      <c r="G45" s="92"/>
    </row>
    <row r="46" spans="1:7" ht="16.5" customHeight="1">
      <c r="A46" s="145" t="s">
        <v>128</v>
      </c>
      <c r="B46" s="140">
        <f>'3.소득기준금액계산'!I27</f>
        <v>2623000</v>
      </c>
      <c r="C46" s="38">
        <f>VLOOKUP($G46,'2.사업팀제공'!$A:$D,2,FALSE)</f>
        <v>78595</v>
      </c>
      <c r="D46" s="126">
        <f>VLOOKUP($G46,'2.사업팀제공'!$A:$D,3,FALSE)</f>
        <v>80839</v>
      </c>
      <c r="E46" s="23">
        <f>VLOOKUP($G46,'2.사업팀제공'!$A:$D,4,FALSE)</f>
        <v>79565</v>
      </c>
      <c r="G46" s="91">
        <f t="array" ref="G46">MIN(IF('2.사업팀제공'!$A$6:$A$205&gt;='1.사업팀제공'!B46:B46,'2.사업팀제공'!$A$6:$A$205,""))</f>
        <v>2624208</v>
      </c>
    </row>
    <row r="47" spans="1:7" ht="16.5" customHeight="1">
      <c r="A47" s="146"/>
      <c r="B47" s="144"/>
      <c r="C47" s="78">
        <f>C46*1.0655</f>
        <v>83742.972499999989</v>
      </c>
      <c r="D47" s="127">
        <f>D46*1.0655</f>
        <v>86133.954499999993</v>
      </c>
      <c r="E47" s="20">
        <f>E46*1.0655</f>
        <v>84776.507499999992</v>
      </c>
      <c r="G47" s="92"/>
    </row>
    <row r="48" spans="1:7" ht="16.5" customHeight="1">
      <c r="A48" s="145" t="s">
        <v>129</v>
      </c>
      <c r="B48" s="140">
        <f>'3.소득기준금액계산'!J27</f>
        <v>2726000</v>
      </c>
      <c r="C48" s="38">
        <f>VLOOKUP($G48,'2.사업팀제공'!$A:$D,2,FALSE)</f>
        <v>82032</v>
      </c>
      <c r="D48" s="126">
        <f>VLOOKUP($G48,'2.사업팀제공'!$A:$D,3,FALSE)</f>
        <v>85032</v>
      </c>
      <c r="E48" s="23">
        <f>VLOOKUP($G48,'2.사업팀제공'!$A:$D,4,FALSE)</f>
        <v>82979</v>
      </c>
      <c r="G48" s="91">
        <f t="array" ref="G48">MIN(IF('2.사업팀제공'!$A$6:$A$205&gt;='1.사업팀제공'!B48:B48,'2.사업팀제공'!$A$6:$A$205,""))</f>
        <v>2738962</v>
      </c>
    </row>
    <row r="49" spans="1:7" ht="16.5" customHeight="1">
      <c r="A49" s="146"/>
      <c r="B49" s="144"/>
      <c r="C49" s="78">
        <f>C48*1.0655</f>
        <v>87405.09599999999</v>
      </c>
      <c r="D49" s="127">
        <f>D48*1.0655</f>
        <v>90601.59599999999</v>
      </c>
      <c r="E49" s="20">
        <f>E48*1.0655</f>
        <v>88414.124499999991</v>
      </c>
      <c r="G49" s="92"/>
    </row>
    <row r="50" spans="1:7" ht="16.5" customHeight="1">
      <c r="A50" s="145" t="s">
        <v>143</v>
      </c>
      <c r="B50" s="140">
        <f>'3.소득기준금액계산'!K27</f>
        <v>2829000</v>
      </c>
      <c r="C50" s="38">
        <f>VLOOKUP($G50,'2.사업팀제공'!$A:$D,2,FALSE)</f>
        <v>84748</v>
      </c>
      <c r="D50" s="126">
        <f>VLOOKUP($G50,'2.사업팀제공'!$A:$D,3,FALSE)</f>
        <v>88973</v>
      </c>
      <c r="E50" s="23">
        <f>VLOOKUP($G50,'2.사업팀제공'!$A:$D,4,FALSE)</f>
        <v>85798</v>
      </c>
      <c r="G50" s="91">
        <f t="array" ref="G50">MIN(IF('2.사업팀제공'!$A$6:$A$205&gt;='1.사업팀제공'!B50:B50,'2.사업팀제공'!$A$6:$A$205,""))</f>
        <v>2829665</v>
      </c>
    </row>
    <row r="51" spans="1:7" ht="16.5" customHeight="1">
      <c r="A51" s="146"/>
      <c r="B51" s="144"/>
      <c r="C51" s="78">
        <f>C50*1.0655</f>
        <v>90298.993999999992</v>
      </c>
      <c r="D51" s="127">
        <f>D50*1.0655</f>
        <v>94800.731499999994</v>
      </c>
      <c r="E51" s="20">
        <f>E50*1.0655</f>
        <v>91417.768999999986</v>
      </c>
      <c r="G51" s="92"/>
    </row>
    <row r="52" spans="1:7" ht="16.5" customHeight="1">
      <c r="A52" s="145" t="s">
        <v>271</v>
      </c>
      <c r="B52" s="140">
        <f>'3.소득기준금액계산'!L27</f>
        <v>2932000</v>
      </c>
      <c r="C52" s="38">
        <f>VLOOKUP($G52,'2.사업팀제공'!$A:$D,2,FALSE)</f>
        <v>88738</v>
      </c>
      <c r="D52" s="126">
        <f>VLOOKUP($G52,'2.사업팀제공'!$A:$D,3,FALSE)</f>
        <v>94627</v>
      </c>
      <c r="E52" s="23">
        <f>VLOOKUP($G52,'2.사업팀제공'!$A:$D,4,FALSE)</f>
        <v>89734</v>
      </c>
      <c r="G52" s="91">
        <f t="array" ref="G52">MIN(IF('2.사업팀제공'!$A$6:$A$205&gt;='1.사업팀제공'!B52:B52,'2.사업팀제공'!$A$6:$A$205,""))</f>
        <v>2962877</v>
      </c>
    </row>
    <row r="53" spans="1:7" ht="16.5" customHeight="1">
      <c r="A53" s="146"/>
      <c r="B53" s="144"/>
      <c r="C53" s="78">
        <f>C52*1.0655</f>
        <v>94550.338999999993</v>
      </c>
      <c r="D53" s="127">
        <f>D52*1.0655</f>
        <v>100825.06849999999</v>
      </c>
      <c r="E53" s="20">
        <f>E52*1.0655</f>
        <v>95611.57699999999</v>
      </c>
      <c r="G53" s="92"/>
    </row>
    <row r="54" spans="1:7" ht="16.5" customHeight="1">
      <c r="A54" s="146" t="s">
        <v>274</v>
      </c>
      <c r="B54" s="140">
        <f>'3.소득기준금액계산'!M27</f>
        <v>3034000</v>
      </c>
      <c r="C54" s="38">
        <f>VLOOKUP($G54,'2.사업팀제공'!$A:$D,2,FALSE)</f>
        <v>91149</v>
      </c>
      <c r="D54" s="126">
        <f>VLOOKUP($G54,'2.사업팀제공'!$A:$D,3,FALSE)</f>
        <v>99031</v>
      </c>
      <c r="E54" s="23">
        <f>VLOOKUP($G54,'2.사업팀제공'!$A:$D,4,FALSE)</f>
        <v>92298</v>
      </c>
      <c r="G54" s="91">
        <f t="array" ref="G54">MIN(IF('2.사업팀제공'!$A$6:$A$205&gt;='1.사업팀제공'!B54:B54,'2.사업팀제공'!$A$6:$A$205,""))</f>
        <v>3043368</v>
      </c>
    </row>
    <row r="55" spans="1:7" ht="16.5" customHeight="1" thickBot="1">
      <c r="A55" s="147"/>
      <c r="B55" s="141"/>
      <c r="C55" s="79">
        <f>C54*1.0655</f>
        <v>97119.259499999986</v>
      </c>
      <c r="D55" s="128">
        <f>D54*1.0655</f>
        <v>105517.53049999999</v>
      </c>
      <c r="E55" s="80">
        <f>E54*1.0655</f>
        <v>98343.518999999986</v>
      </c>
      <c r="G55" s="93"/>
    </row>
    <row r="60" spans="1:7" ht="16.5" customHeight="1">
      <c r="A60" s="159" t="s">
        <v>311</v>
      </c>
      <c r="B60" s="159"/>
      <c r="C60" s="159"/>
      <c r="D60" s="159"/>
      <c r="E60" s="159"/>
    </row>
    <row r="61" spans="1:7" ht="16.5" customHeight="1" thickBot="1"/>
    <row r="62" spans="1:7" ht="16.5" customHeight="1">
      <c r="A62" s="136" t="s">
        <v>134</v>
      </c>
      <c r="B62" s="138" t="s">
        <v>135</v>
      </c>
      <c r="C62" s="150" t="s">
        <v>136</v>
      </c>
      <c r="D62" s="150"/>
      <c r="E62" s="151"/>
      <c r="G62" s="148" t="s">
        <v>307</v>
      </c>
    </row>
    <row r="63" spans="1:7" ht="16.5" customHeight="1" thickBot="1">
      <c r="A63" s="137"/>
      <c r="B63" s="139"/>
      <c r="C63" s="76" t="s">
        <v>100</v>
      </c>
      <c r="D63" s="76" t="s">
        <v>101</v>
      </c>
      <c r="E63" s="77" t="s">
        <v>133</v>
      </c>
      <c r="G63" s="149"/>
    </row>
    <row r="64" spans="1:7" ht="16.5" customHeight="1" thickTop="1">
      <c r="A64" s="146" t="s">
        <v>116</v>
      </c>
      <c r="B64" s="144">
        <f>'3.소득기준금액계산'!D33</f>
        <v>923000</v>
      </c>
      <c r="C64" s="38">
        <f>VLOOKUP($G64,'2.사업팀제공'!$A:$D,2,FALSE)</f>
        <v>28250</v>
      </c>
      <c r="D64" s="126">
        <f>VLOOKUP($G64,'2.사업팀제공'!$A:$D,3,FALSE)</f>
        <v>7712</v>
      </c>
      <c r="E64" s="23">
        <f>VLOOKUP($G64,'2.사업팀제공'!$A:$D,4,FALSE)</f>
        <v>28788</v>
      </c>
      <c r="G64" s="91">
        <f t="array" ref="G64">MIN(IF('2.사업팀제공'!$A$6:$A$205&gt;='1.사업팀제공'!B64:B64,'2.사업팀제공'!$A$6:$A$205,""))</f>
        <v>943225</v>
      </c>
    </row>
    <row r="65" spans="1:7" ht="16.5" customHeight="1">
      <c r="A65" s="152"/>
      <c r="B65" s="134"/>
      <c r="C65" s="78">
        <f>C64*1.0655</f>
        <v>30100.374999999996</v>
      </c>
      <c r="D65" s="127">
        <f>D64*1.0655</f>
        <v>8217.1359999999986</v>
      </c>
      <c r="E65" s="20">
        <f>E64*1.0655</f>
        <v>30673.613999999998</v>
      </c>
      <c r="G65" s="92"/>
    </row>
    <row r="66" spans="1:7" ht="16.5" customHeight="1">
      <c r="A66" s="152" t="s">
        <v>137</v>
      </c>
      <c r="B66" s="134">
        <f>'3.소득기준금액계산'!E33</f>
        <v>1747000</v>
      </c>
      <c r="C66" s="38">
        <f>VLOOKUP($G66,'2.사업팀제공'!$A:$D,2,FALSE)</f>
        <v>52563</v>
      </c>
      <c r="D66" s="126">
        <f>VLOOKUP($G66,'2.사업팀제공'!$A:$D,3,FALSE)</f>
        <v>37994</v>
      </c>
      <c r="E66" s="23">
        <f>VLOOKUP($G66,'2.사업팀제공'!$A:$D,4,FALSE)</f>
        <v>53261</v>
      </c>
      <c r="G66" s="91">
        <f t="array" ref="G66">MIN(IF('2.사업팀제공'!$A$6:$A$205&gt;='1.사업팀제공'!B66:B66,'2.사업팀제공'!$A$6:$A$205,""))</f>
        <v>1755011</v>
      </c>
    </row>
    <row r="67" spans="1:7" ht="16.5" customHeight="1">
      <c r="A67" s="152"/>
      <c r="B67" s="134"/>
      <c r="C67" s="78">
        <f>C66*1.0655</f>
        <v>56005.876499999991</v>
      </c>
      <c r="D67" s="127">
        <f>D66*1.0655</f>
        <v>40482.606999999996</v>
      </c>
      <c r="E67" s="20">
        <f>E66*1.0655</f>
        <v>56749.595499999996</v>
      </c>
      <c r="G67" s="92"/>
    </row>
    <row r="68" spans="1:7" ht="16.5" customHeight="1">
      <c r="A68" s="152" t="s">
        <v>138</v>
      </c>
      <c r="B68" s="134">
        <f>'3.소득기준금액계산'!F33</f>
        <v>2569000</v>
      </c>
      <c r="C68" s="38">
        <f>VLOOKUP($G68,'2.사업팀제공'!$A:$D,2,FALSE)</f>
        <v>77771</v>
      </c>
      <c r="D68" s="126">
        <f>VLOOKUP($G68,'2.사업팀제공'!$A:$D,3,FALSE)</f>
        <v>79666</v>
      </c>
      <c r="E68" s="23">
        <f>VLOOKUP($G68,'2.사업팀제공'!$A:$D,4,FALSE)</f>
        <v>78595</v>
      </c>
      <c r="G68" s="91">
        <f t="array" ref="G68">MIN(IF('2.사업팀제공'!$A$6:$A$205&gt;='1.사업팀제공'!B68:B68,'2.사업팀제공'!$A$6:$A$205,""))</f>
        <v>2596687</v>
      </c>
    </row>
    <row r="69" spans="1:7" ht="16.5" customHeight="1">
      <c r="A69" s="152"/>
      <c r="B69" s="134"/>
      <c r="C69" s="78">
        <f>C68*1.0655</f>
        <v>82865.000499999995</v>
      </c>
      <c r="D69" s="127">
        <f>D68*1.0655</f>
        <v>84884.122999999992</v>
      </c>
      <c r="E69" s="20">
        <f>E68*1.0655</f>
        <v>83742.972499999989</v>
      </c>
      <c r="G69" s="92"/>
    </row>
    <row r="70" spans="1:7" ht="16.5" customHeight="1">
      <c r="A70" s="152" t="s">
        <v>139</v>
      </c>
      <c r="B70" s="134">
        <f>'3.소득기준금액계산'!G33</f>
        <v>2901000</v>
      </c>
      <c r="C70" s="38">
        <f>VLOOKUP($G70,'2.사업팀제공'!$A:$D,2,FALSE)</f>
        <v>87604</v>
      </c>
      <c r="D70" s="126">
        <f>VLOOKUP($G70,'2.사업팀제공'!$A:$D,3,FALSE)</f>
        <v>93160</v>
      </c>
      <c r="E70" s="23">
        <f>VLOOKUP($G70,'2.사업팀제공'!$A:$D,4,FALSE)</f>
        <v>88738</v>
      </c>
      <c r="G70" s="91">
        <f t="array" ref="G70">MIN(IF('2.사업팀제공'!$A$6:$A$205&gt;='1.사업팀제공'!B70:B70,'2.사업팀제공'!$A$6:$A$205,""))</f>
        <v>2925016</v>
      </c>
    </row>
    <row r="71" spans="1:7" ht="16.5" customHeight="1">
      <c r="A71" s="152"/>
      <c r="B71" s="134"/>
      <c r="C71" s="78">
        <f>C70*1.0655</f>
        <v>93342.061999999991</v>
      </c>
      <c r="D71" s="127">
        <f>D70*1.0655</f>
        <v>99261.98</v>
      </c>
      <c r="E71" s="20">
        <f>E70*1.0655</f>
        <v>94550.338999999993</v>
      </c>
      <c r="G71" s="92"/>
    </row>
    <row r="72" spans="1:7" ht="16.5" customHeight="1">
      <c r="A72" s="152" t="s">
        <v>140</v>
      </c>
      <c r="B72" s="140">
        <f>'3.소득기준금액계산'!H33</f>
        <v>3025000</v>
      </c>
      <c r="C72" s="38">
        <f>VLOOKUP($G72,'2.사업팀제공'!$A:$D,2,FALSE)</f>
        <v>91149</v>
      </c>
      <c r="D72" s="126">
        <f>VLOOKUP($G72,'2.사업팀제공'!$A:$D,3,FALSE)</f>
        <v>99031</v>
      </c>
      <c r="E72" s="23">
        <f>VLOOKUP($G72,'2.사업팀제공'!$A:$D,4,FALSE)</f>
        <v>92298</v>
      </c>
      <c r="G72" s="91">
        <f t="array" ref="G72">MIN(IF('2.사업팀제공'!$A$6:$A$205&gt;='1.사업팀제공'!B72:B72,'2.사업팀제공'!$A$6:$A$205,""))</f>
        <v>3043368</v>
      </c>
    </row>
    <row r="73" spans="1:7" ht="16.5" customHeight="1">
      <c r="A73" s="145"/>
      <c r="B73" s="144"/>
      <c r="C73" s="78">
        <f>C72*1.0655</f>
        <v>97119.259499999986</v>
      </c>
      <c r="D73" s="127">
        <f>D72*1.0655</f>
        <v>105517.53049999999</v>
      </c>
      <c r="E73" s="20">
        <f>E72*1.0655</f>
        <v>98343.518999999986</v>
      </c>
      <c r="G73" s="92"/>
    </row>
    <row r="74" spans="1:7" ht="16.5" customHeight="1">
      <c r="A74" s="152" t="s">
        <v>128</v>
      </c>
      <c r="B74" s="140">
        <f>'3.소득기준금액계산'!I33</f>
        <v>3148000</v>
      </c>
      <c r="C74" s="38">
        <f>VLOOKUP($G74,'2.사업팀제공'!$A:$D,2,FALSE)</f>
        <v>94553</v>
      </c>
      <c r="D74" s="126">
        <f>VLOOKUP($G74,'2.사업팀제공'!$A:$D,3,FALSE)</f>
        <v>103561</v>
      </c>
      <c r="E74" s="23">
        <f>VLOOKUP($G74,'2.사업팀제공'!$A:$D,4,FALSE)</f>
        <v>95661</v>
      </c>
      <c r="G74" s="91">
        <f t="array" ref="G74">MIN(IF('2.사업팀제공'!$A$6:$A$205&gt;='1.사업팀제공'!B74:B74,'2.사업팀제공'!$A$6:$A$205,""))</f>
        <v>3157015</v>
      </c>
    </row>
    <row r="75" spans="1:7" ht="16.5" customHeight="1">
      <c r="A75" s="152"/>
      <c r="B75" s="144"/>
      <c r="C75" s="78">
        <f>C74*1.0655</f>
        <v>100746.22149999999</v>
      </c>
      <c r="D75" s="127">
        <f>D74*1.0655</f>
        <v>110344.24549999999</v>
      </c>
      <c r="E75" s="20">
        <f>E74*1.0655</f>
        <v>101926.79549999999</v>
      </c>
      <c r="G75" s="92"/>
    </row>
    <row r="76" spans="1:7" ht="16.5" customHeight="1">
      <c r="A76" s="146" t="s">
        <v>129</v>
      </c>
      <c r="B76" s="140">
        <f>'3.소득기준금액계산'!J33</f>
        <v>3271000</v>
      </c>
      <c r="C76" s="38">
        <f>VLOOKUP($G76,'2.사업팀제공'!$A:$D,2,FALSE)</f>
        <v>99038</v>
      </c>
      <c r="D76" s="126">
        <f>VLOOKUP($G76,'2.사업팀제공'!$A:$D,3,FALSE)</f>
        <v>109994</v>
      </c>
      <c r="E76" s="23">
        <f>VLOOKUP($G76,'2.사업팀제공'!$A:$D,4,FALSE)</f>
        <v>100197</v>
      </c>
      <c r="G76" s="91">
        <f t="array" ref="G76">MIN(IF('2.사업팀제공'!$A$6:$A$205&gt;='1.사업팀제공'!B76:B76,'2.사업팀제공'!$A$6:$A$205,""))</f>
        <v>3306785</v>
      </c>
    </row>
    <row r="77" spans="1:7" ht="16.5" customHeight="1">
      <c r="A77" s="145"/>
      <c r="B77" s="144"/>
      <c r="C77" s="78">
        <f>C76*1.0655</f>
        <v>105524.98899999999</v>
      </c>
      <c r="D77" s="127">
        <f>D76*1.0655</f>
        <v>117198.60699999999</v>
      </c>
      <c r="E77" s="20">
        <f>E76*1.0655</f>
        <v>106759.90349999999</v>
      </c>
      <c r="G77" s="92"/>
    </row>
    <row r="78" spans="1:7" ht="16.5" customHeight="1">
      <c r="A78" s="152" t="s">
        <v>143</v>
      </c>
      <c r="B78" s="140">
        <f>'3.소득기준금액계산'!K33</f>
        <v>3395000</v>
      </c>
      <c r="C78" s="38">
        <f>VLOOKUP($G78,'2.사업팀제공'!$A:$D,2,FALSE)</f>
        <v>102607</v>
      </c>
      <c r="D78" s="126">
        <f>VLOOKUP($G78,'2.사업팀제공'!$A:$D,3,FALSE)</f>
        <v>114979</v>
      </c>
      <c r="E78" s="23">
        <f>VLOOKUP($G78,'2.사업팀제공'!$A:$D,4,FALSE)</f>
        <v>103972</v>
      </c>
      <c r="G78" s="91">
        <f t="array" ref="G78">MIN(IF('2.사업팀제공'!$A$6:$A$205&gt;='1.사업팀제공'!B78:B78,'2.사업팀제공'!$A$6:$A$205,""))</f>
        <v>3425959</v>
      </c>
    </row>
    <row r="79" spans="1:7" ht="16.5" customHeight="1">
      <c r="A79" s="152"/>
      <c r="B79" s="144"/>
      <c r="C79" s="78">
        <f>C78*1.0655</f>
        <v>109327.75849999998</v>
      </c>
      <c r="D79" s="127">
        <f>D78*1.0655</f>
        <v>122510.12449999999</v>
      </c>
      <c r="E79" s="20">
        <f>E78*1.0655</f>
        <v>110782.16599999998</v>
      </c>
      <c r="G79" s="92"/>
    </row>
    <row r="80" spans="1:7" ht="16.5" customHeight="1">
      <c r="A80" s="145" t="s">
        <v>271</v>
      </c>
      <c r="B80" s="140">
        <f>'3.소득기준금액계산'!L33</f>
        <v>3518000</v>
      </c>
      <c r="C80" s="38">
        <f>VLOOKUP($G80,'2.사업팀제공'!$A:$D,2,FALSE)</f>
        <v>106338</v>
      </c>
      <c r="D80" s="126">
        <f>VLOOKUP($G80,'2.사업팀제공'!$A:$D,3,FALSE)</f>
        <v>120187</v>
      </c>
      <c r="E80" s="23">
        <f>VLOOKUP($G80,'2.사업팀제공'!$A:$D,4,FALSE)</f>
        <v>107731</v>
      </c>
      <c r="G80" s="91">
        <f t="array" ref="G80">MIN(IF('2.사업팀제공'!$A$6:$A$205&gt;='1.사업팀제공'!B80:B80,'2.사업팀제공'!$A$6:$A$205,""))</f>
        <v>3550502</v>
      </c>
    </row>
    <row r="81" spans="1:7" ht="16.5" customHeight="1">
      <c r="A81" s="146"/>
      <c r="B81" s="144"/>
      <c r="C81" s="78">
        <f>C80*1.0655</f>
        <v>113303.139</v>
      </c>
      <c r="D81" s="127">
        <f>D80*1.0655</f>
        <v>128059.24849999999</v>
      </c>
      <c r="E81" s="20">
        <f>E80*1.0655</f>
        <v>114787.38049999998</v>
      </c>
      <c r="G81" s="92"/>
    </row>
    <row r="82" spans="1:7" ht="16.5" customHeight="1">
      <c r="A82" s="146" t="s">
        <v>274</v>
      </c>
      <c r="B82" s="140">
        <f>'3.소득기준금액계산'!M33</f>
        <v>3641000</v>
      </c>
      <c r="C82" s="38">
        <f>VLOOKUP($G82,'2.사업팀제공'!$A:$D,2,FALSE)</f>
        <v>109153</v>
      </c>
      <c r="D82" s="126">
        <f>VLOOKUP($G82,'2.사업팀제공'!$A:$D,3,FALSE)</f>
        <v>123800</v>
      </c>
      <c r="E82" s="23">
        <f>VLOOKUP($G82,'2.사업팀제공'!$A:$D,4,FALSE)</f>
        <v>110600</v>
      </c>
      <c r="G82" s="91">
        <f t="array" ref="G82">MIN(IF('2.사업팀제공'!$A$6:$A$205&gt;='1.사업팀제공'!B82:B82,'2.사업팀제공'!$A$6:$A$205,""))</f>
        <v>3644512</v>
      </c>
    </row>
    <row r="83" spans="1:7" ht="16.5" customHeight="1" thickBot="1">
      <c r="A83" s="147"/>
      <c r="B83" s="141"/>
      <c r="C83" s="79">
        <f>C82*1.0655</f>
        <v>116302.52149999999</v>
      </c>
      <c r="D83" s="128">
        <f>D82*1.0655</f>
        <v>131908.9</v>
      </c>
      <c r="E83" s="80">
        <f>E82*1.0655</f>
        <v>117844.29999999999</v>
      </c>
      <c r="G83" s="93"/>
    </row>
    <row r="88" spans="1:7" ht="16.5" customHeight="1">
      <c r="A88" s="159" t="s">
        <v>312</v>
      </c>
      <c r="B88" s="159"/>
      <c r="C88" s="159"/>
      <c r="D88" s="159"/>
      <c r="E88" s="159"/>
    </row>
    <row r="89" spans="1:7" ht="16.5" customHeight="1" thickBot="1"/>
    <row r="90" spans="1:7" ht="16.5" customHeight="1">
      <c r="A90" s="136" t="s">
        <v>134</v>
      </c>
      <c r="B90" s="138" t="s">
        <v>135</v>
      </c>
      <c r="C90" s="150" t="s">
        <v>136</v>
      </c>
      <c r="D90" s="150"/>
      <c r="E90" s="151"/>
      <c r="G90" s="148" t="s">
        <v>307</v>
      </c>
    </row>
    <row r="91" spans="1:7" ht="16.5" customHeight="1" thickBot="1">
      <c r="A91" s="137"/>
      <c r="B91" s="139"/>
      <c r="C91" s="76" t="s">
        <v>100</v>
      </c>
      <c r="D91" s="76" t="s">
        <v>101</v>
      </c>
      <c r="E91" s="77" t="s">
        <v>133</v>
      </c>
      <c r="G91" s="149"/>
    </row>
    <row r="92" spans="1:7" ht="16.5" customHeight="1" thickTop="1">
      <c r="A92" s="146" t="s">
        <v>116</v>
      </c>
      <c r="B92" s="144">
        <f>'3.소득기준금액계산'!D39</f>
        <v>1000000</v>
      </c>
      <c r="C92" s="38">
        <f>VLOOKUP($G92,'2.사업팀제공'!$A:$D,2,FALSE)</f>
        <v>29950</v>
      </c>
      <c r="D92" s="126">
        <f>VLOOKUP($G92,'2.사업팀제공'!$A:$D,3,FALSE)</f>
        <v>9834</v>
      </c>
      <c r="E92" s="23">
        <f>VLOOKUP($G92,'2.사업팀제공'!$A:$D,4,FALSE)</f>
        <v>29951</v>
      </c>
      <c r="G92" s="91">
        <f t="array" ref="G92">MIN(IF('2.사업팀제공'!$A$6:$A$205&gt;='1.사업팀제공'!B92:B92,'2.사업팀제공'!$A$6:$A$205,""))</f>
        <v>1000000</v>
      </c>
    </row>
    <row r="93" spans="1:7" ht="16.5" customHeight="1">
      <c r="A93" s="152"/>
      <c r="B93" s="134"/>
      <c r="C93" s="78">
        <f>C92*1.0655</f>
        <v>31911.724999999999</v>
      </c>
      <c r="D93" s="127">
        <f>D92*1.0655</f>
        <v>10478.126999999999</v>
      </c>
      <c r="E93" s="20">
        <f>E92*1.0655</f>
        <v>31912.790499999996</v>
      </c>
      <c r="G93" s="92"/>
    </row>
    <row r="94" spans="1:7" ht="16.5" customHeight="1">
      <c r="A94" s="152" t="s">
        <v>137</v>
      </c>
      <c r="B94" s="134">
        <f>'3.소득기준금액계산'!E39</f>
        <v>1893000</v>
      </c>
      <c r="C94" s="38">
        <f>VLOOKUP($G94,'2.사업팀제공'!$A:$D,2,FALSE)</f>
        <v>56905</v>
      </c>
      <c r="D94" s="126">
        <f>VLOOKUP($G94,'2.사업팀제공'!$A:$D,3,FALSE)</f>
        <v>44726</v>
      </c>
      <c r="E94" s="23">
        <f>VLOOKUP($G94,'2.사업팀제공'!$A:$D,4,FALSE)</f>
        <v>57105</v>
      </c>
      <c r="G94" s="91">
        <f t="array" ref="G94">MIN(IF('2.사업팀제공'!$A$6:$A$205&gt;='1.사업팀제공'!B94:B94,'2.사업팀제공'!$A$6:$A$205,""))</f>
        <v>1900000</v>
      </c>
    </row>
    <row r="95" spans="1:7" ht="16.5" customHeight="1">
      <c r="A95" s="152"/>
      <c r="B95" s="134"/>
      <c r="C95" s="78">
        <f>C94*1.0655</f>
        <v>60632.277499999997</v>
      </c>
      <c r="D95" s="127">
        <f>D94*1.0655</f>
        <v>47655.552999999993</v>
      </c>
      <c r="E95" s="20">
        <f>E94*1.0655</f>
        <v>60845.377499999995</v>
      </c>
      <c r="G95" s="92"/>
    </row>
    <row r="96" spans="1:7" ht="16.5" customHeight="1">
      <c r="A96" s="152" t="s">
        <v>138</v>
      </c>
      <c r="B96" s="134">
        <f>'3.소득기준금액계산'!F39</f>
        <v>2783000</v>
      </c>
      <c r="C96" s="38">
        <f>VLOOKUP($G96,'2.사업팀제공'!$A:$D,2,FALSE)</f>
        <v>83867</v>
      </c>
      <c r="D96" s="126">
        <f>VLOOKUP($G96,'2.사업팀제공'!$A:$D,3,FALSE)</f>
        <v>87592</v>
      </c>
      <c r="E96" s="23">
        <f>VLOOKUP($G96,'2.사업팀제공'!$A:$D,4,FALSE)</f>
        <v>84748</v>
      </c>
      <c r="G96" s="91">
        <f t="array" ref="G96">MIN(IF('2.사업팀제공'!$A$6:$A$205&gt;='1.사업팀제공'!B96:B96,'2.사업팀제공'!$A$6:$A$205,""))</f>
        <v>2800245</v>
      </c>
    </row>
    <row r="97" spans="1:7" ht="16.5" customHeight="1">
      <c r="A97" s="152"/>
      <c r="B97" s="134"/>
      <c r="C97" s="78">
        <f>C96*1.0655</f>
        <v>89360.288499999995</v>
      </c>
      <c r="D97" s="127">
        <f>D96*1.0655</f>
        <v>93329.275999999983</v>
      </c>
      <c r="E97" s="20">
        <f>E96*1.0655</f>
        <v>90298.993999999992</v>
      </c>
      <c r="G97" s="92"/>
    </row>
    <row r="98" spans="1:7" ht="16.5" customHeight="1">
      <c r="A98" s="152" t="s">
        <v>139</v>
      </c>
      <c r="B98" s="134">
        <f>'3.소득기준금액계산'!G39</f>
        <v>3143000</v>
      </c>
      <c r="C98" s="38">
        <f>VLOOKUP($G98,'2.사업팀제공'!$A:$D,2,FALSE)</f>
        <v>94553</v>
      </c>
      <c r="D98" s="126">
        <f>VLOOKUP($G98,'2.사업팀제공'!$A:$D,3,FALSE)</f>
        <v>103561</v>
      </c>
      <c r="E98" s="23">
        <f>VLOOKUP($G98,'2.사업팀제공'!$A:$D,4,FALSE)</f>
        <v>95661</v>
      </c>
      <c r="G98" s="91">
        <f t="array" ref="G98">MIN(IF('2.사업팀제공'!$A$6:$A$205&gt;='1.사업팀제공'!B98:B98,'2.사업팀제공'!$A$6:$A$205,""))</f>
        <v>3157015</v>
      </c>
    </row>
    <row r="99" spans="1:7" ht="16.5" customHeight="1">
      <c r="A99" s="152"/>
      <c r="B99" s="134"/>
      <c r="C99" s="78">
        <f>C98*1.0655</f>
        <v>100746.22149999999</v>
      </c>
      <c r="D99" s="127">
        <f>D98*1.0655</f>
        <v>110344.24549999999</v>
      </c>
      <c r="E99" s="20">
        <f>E98*1.0655</f>
        <v>101926.79549999999</v>
      </c>
      <c r="G99" s="92"/>
    </row>
    <row r="100" spans="1:7" ht="16.5" customHeight="1">
      <c r="A100" s="145" t="s">
        <v>140</v>
      </c>
      <c r="B100" s="140">
        <f>'3.소득기준금액계산'!H39</f>
        <v>3277000</v>
      </c>
      <c r="C100" s="38">
        <f>VLOOKUP($G100,'2.사업팀제공'!$A:$D,2,FALSE)</f>
        <v>99038</v>
      </c>
      <c r="D100" s="126">
        <f>VLOOKUP($G100,'2.사업팀제공'!$A:$D,3,FALSE)</f>
        <v>109994</v>
      </c>
      <c r="E100" s="23">
        <f>VLOOKUP($G100,'2.사업팀제공'!$A:$D,4,FALSE)</f>
        <v>100197</v>
      </c>
      <c r="G100" s="91">
        <f t="array" ref="G100">MIN(IF('2.사업팀제공'!$A$6:$A$205&gt;='1.사업팀제공'!B100:B100,'2.사업팀제공'!$A$6:$A$205,""))</f>
        <v>3306785</v>
      </c>
    </row>
    <row r="101" spans="1:7" ht="16.5" customHeight="1">
      <c r="A101" s="146"/>
      <c r="B101" s="144"/>
      <c r="C101" s="78">
        <f>C100*1.0655</f>
        <v>105524.98899999999</v>
      </c>
      <c r="D101" s="127">
        <f>D100*1.0655</f>
        <v>117198.60699999999</v>
      </c>
      <c r="E101" s="20">
        <f>E100*1.0655</f>
        <v>106759.90349999999</v>
      </c>
      <c r="G101" s="92"/>
    </row>
    <row r="102" spans="1:7" ht="16.5" customHeight="1">
      <c r="A102" s="145" t="s">
        <v>128</v>
      </c>
      <c r="B102" s="140">
        <f>'3.소득기준금액계산'!I39</f>
        <v>3410000</v>
      </c>
      <c r="C102" s="38">
        <f>VLOOKUP($G102,'2.사업팀제공'!$A:$D,2,FALSE)</f>
        <v>102607</v>
      </c>
      <c r="D102" s="126">
        <f>VLOOKUP($G102,'2.사업팀제공'!$A:$D,3,FALSE)</f>
        <v>114979</v>
      </c>
      <c r="E102" s="23">
        <f>VLOOKUP($G102,'2.사업팀제공'!$A:$D,4,FALSE)</f>
        <v>103972</v>
      </c>
      <c r="G102" s="91">
        <f t="array" ref="G102">MIN(IF('2.사업팀제공'!$A$6:$A$205&gt;='1.사업팀제공'!B102:B102,'2.사업팀제공'!$A$6:$A$205,""))</f>
        <v>3425959</v>
      </c>
    </row>
    <row r="103" spans="1:7" ht="16.5" customHeight="1">
      <c r="A103" s="146"/>
      <c r="B103" s="144"/>
      <c r="C103" s="78">
        <f>C102*1.0655</f>
        <v>109327.75849999998</v>
      </c>
      <c r="D103" s="127">
        <f>D102*1.0655</f>
        <v>122510.12449999999</v>
      </c>
      <c r="E103" s="20">
        <f>E102*1.0655</f>
        <v>110782.16599999998</v>
      </c>
      <c r="G103" s="92"/>
    </row>
    <row r="104" spans="1:7" ht="16.5" customHeight="1">
      <c r="A104" s="145" t="s">
        <v>129</v>
      </c>
      <c r="B104" s="140">
        <f>'3.소득기준금액계산'!J39</f>
        <v>3544000</v>
      </c>
      <c r="C104" s="38">
        <f>VLOOKUP($G104,'2.사업팀제공'!$A:$D,2,FALSE)</f>
        <v>106338</v>
      </c>
      <c r="D104" s="126">
        <f>VLOOKUP($G104,'2.사업팀제공'!$A:$D,3,FALSE)</f>
        <v>120187</v>
      </c>
      <c r="E104" s="23">
        <f>VLOOKUP($G104,'2.사업팀제공'!$A:$D,4,FALSE)</f>
        <v>107731</v>
      </c>
      <c r="G104" s="91">
        <f t="array" ref="G104">MIN(IF('2.사업팀제공'!$A$6:$A$205&gt;='1.사업팀제공'!B104:B104,'2.사업팀제공'!$A$6:$A$205,""))</f>
        <v>3550502</v>
      </c>
    </row>
    <row r="105" spans="1:7" ht="16.5" customHeight="1">
      <c r="A105" s="146"/>
      <c r="B105" s="144"/>
      <c r="C105" s="78">
        <f>C104*1.0655</f>
        <v>113303.139</v>
      </c>
      <c r="D105" s="127">
        <f>D104*1.0655</f>
        <v>128059.24849999999</v>
      </c>
      <c r="E105" s="20">
        <f>E104*1.0655</f>
        <v>114787.38049999998</v>
      </c>
      <c r="G105" s="92"/>
    </row>
    <row r="106" spans="1:7" ht="16.5" customHeight="1">
      <c r="A106" s="145" t="s">
        <v>143</v>
      </c>
      <c r="B106" s="140">
        <f>'3.소득기준금액계산'!K39</f>
        <v>3678000</v>
      </c>
      <c r="C106" s="38">
        <f>VLOOKUP($G106,'2.사업팀제공'!$A:$D,2,FALSE)</f>
        <v>110600</v>
      </c>
      <c r="D106" s="126">
        <f>VLOOKUP($G106,'2.사업팀제공'!$A:$D,3,FALSE)</f>
        <v>125628</v>
      </c>
      <c r="E106" s="23">
        <f>VLOOKUP($G106,'2.사업팀제공'!$A:$D,4,FALSE)</f>
        <v>112008</v>
      </c>
      <c r="G106" s="91">
        <f t="array" ref="G106">MIN(IF('2.사업팀제공'!$A$6:$A$205&gt;='1.사업팀제공'!B106:B106,'2.사업팀제공'!$A$6:$A$205,""))</f>
        <v>3692830</v>
      </c>
    </row>
    <row r="107" spans="1:7" ht="16.5" customHeight="1">
      <c r="A107" s="146"/>
      <c r="B107" s="144"/>
      <c r="C107" s="78">
        <f>C106*1.0655</f>
        <v>117844.29999999999</v>
      </c>
      <c r="D107" s="127">
        <f>D106*1.0655</f>
        <v>133856.63399999999</v>
      </c>
      <c r="E107" s="20">
        <f>E106*1.0655</f>
        <v>119344.52399999999</v>
      </c>
      <c r="G107" s="92"/>
    </row>
    <row r="108" spans="1:7" ht="16.5" customHeight="1">
      <c r="A108" s="145" t="s">
        <v>271</v>
      </c>
      <c r="B108" s="140">
        <f>'3.소득기준금액계산'!L39</f>
        <v>3811000</v>
      </c>
      <c r="C108" s="38">
        <f>VLOOKUP($G108,'2.사업팀제공'!$A:$D,2,FALSE)</f>
        <v>115131</v>
      </c>
      <c r="D108" s="126">
        <f>VLOOKUP($G108,'2.사업팀제공'!$A:$D,3,FALSE)</f>
        <v>131228</v>
      </c>
      <c r="E108" s="23">
        <f>VLOOKUP($G108,'2.사업팀제공'!$A:$D,4,FALSE)</f>
        <v>116693</v>
      </c>
      <c r="G108" s="91">
        <f t="array" ref="G108">MIN(IF('2.사업팀제공'!$A$6:$A$205&gt;='1.사업팀제공'!B108:B108,'2.사업팀제공'!$A$6:$A$205,""))</f>
        <v>3844106</v>
      </c>
    </row>
    <row r="109" spans="1:7" ht="16.5" customHeight="1">
      <c r="A109" s="146"/>
      <c r="B109" s="144"/>
      <c r="C109" s="78">
        <f>C108*1.0655</f>
        <v>122672.08049999998</v>
      </c>
      <c r="D109" s="127">
        <f>D108*1.0655</f>
        <v>139823.43399999998</v>
      </c>
      <c r="E109" s="20">
        <f>E108*1.0655</f>
        <v>124336.39149999998</v>
      </c>
      <c r="G109" s="92"/>
    </row>
    <row r="110" spans="1:7" ht="16.5" customHeight="1">
      <c r="A110" s="146" t="s">
        <v>274</v>
      </c>
      <c r="B110" s="140">
        <f>'3.소득기준금액계산'!M39</f>
        <v>3945000</v>
      </c>
      <c r="C110" s="38">
        <f>VLOOKUP($G110,'2.사업팀제공'!$A:$D,2,FALSE)</f>
        <v>118331</v>
      </c>
      <c r="D110" s="126">
        <f>VLOOKUP($G110,'2.사업팀제공'!$A:$D,3,FALSE)</f>
        <v>134891</v>
      </c>
      <c r="E110" s="23">
        <f>VLOOKUP($G110,'2.사업팀제공'!$A:$D,4,FALSE)</f>
        <v>119848</v>
      </c>
      <c r="G110" s="91">
        <f t="array" ref="G110">MIN(IF('2.사업팀제공'!$A$6:$A$205&gt;='1.사업팀제공'!B110:B110,'2.사업팀제공'!$A$6:$A$205,""))</f>
        <v>3950935</v>
      </c>
    </row>
    <row r="111" spans="1:7" ht="16.5" customHeight="1" thickBot="1">
      <c r="A111" s="147"/>
      <c r="B111" s="141"/>
      <c r="C111" s="79">
        <f>C110*1.0655</f>
        <v>126081.68049999999</v>
      </c>
      <c r="D111" s="128">
        <f>D110*1.0655</f>
        <v>143726.36049999998</v>
      </c>
      <c r="E111" s="80">
        <f>E110*1.0655</f>
        <v>127698.04399999998</v>
      </c>
      <c r="G111" s="93"/>
    </row>
    <row r="116" spans="1:7" ht="16.5" customHeight="1">
      <c r="A116" s="159" t="s">
        <v>313</v>
      </c>
      <c r="B116" s="159"/>
      <c r="C116" s="159"/>
      <c r="D116" s="159"/>
      <c r="E116" s="159"/>
    </row>
    <row r="117" spans="1:7" ht="16.5" customHeight="1" thickBot="1"/>
    <row r="118" spans="1:7" ht="16.5" customHeight="1">
      <c r="A118" s="136" t="s">
        <v>134</v>
      </c>
      <c r="B118" s="138" t="s">
        <v>135</v>
      </c>
      <c r="C118" s="150" t="s">
        <v>136</v>
      </c>
      <c r="D118" s="150"/>
      <c r="E118" s="151"/>
      <c r="G118" s="148" t="s">
        <v>307</v>
      </c>
    </row>
    <row r="119" spans="1:7" ht="16.5" customHeight="1" thickBot="1">
      <c r="A119" s="137"/>
      <c r="B119" s="139"/>
      <c r="C119" s="76" t="s">
        <v>100</v>
      </c>
      <c r="D119" s="76" t="s">
        <v>101</v>
      </c>
      <c r="E119" s="77" t="s">
        <v>133</v>
      </c>
      <c r="G119" s="149"/>
    </row>
    <row r="120" spans="1:7" ht="16.5" customHeight="1" thickTop="1">
      <c r="A120" s="146" t="s">
        <v>116</v>
      </c>
      <c r="B120" s="144">
        <f>'3.소득기준금액계산'!D45</f>
        <v>1076000</v>
      </c>
      <c r="C120" s="38">
        <f>VLOOKUP($G120,'2.사업팀제공'!$A:$D,2,FALSE)</f>
        <v>32550</v>
      </c>
      <c r="D120" s="126">
        <f>VLOOKUP($G120,'2.사업팀제공'!$A:$D,3,FALSE)</f>
        <v>12299</v>
      </c>
      <c r="E120" s="23">
        <f>VLOOKUP($G120,'2.사업팀제공'!$A:$D,4,FALSE)</f>
        <v>32941</v>
      </c>
      <c r="G120" s="91">
        <f t="array" ref="G120">MIN(IF('2.사업팀제공'!$A$6:$A$205&gt;='1.사업팀제공'!B120:B120,'2.사업팀제공'!$A$6:$A$205,""))</f>
        <v>1086821</v>
      </c>
    </row>
    <row r="121" spans="1:7" ht="16.5" customHeight="1">
      <c r="A121" s="152"/>
      <c r="B121" s="134"/>
      <c r="C121" s="78">
        <f>C120*1.0655</f>
        <v>34682.024999999994</v>
      </c>
      <c r="D121" s="127">
        <f>D120*1.0655</f>
        <v>13104.584499999999</v>
      </c>
      <c r="E121" s="20">
        <f>E120*1.0655</f>
        <v>35098.635499999997</v>
      </c>
      <c r="G121" s="92"/>
    </row>
    <row r="122" spans="1:7" ht="16.5" customHeight="1">
      <c r="A122" s="152" t="s">
        <v>137</v>
      </c>
      <c r="B122" s="134">
        <f>'3.소득기준금액계산'!E45</f>
        <v>2038000</v>
      </c>
      <c r="C122" s="38">
        <f>VLOOKUP($G122,'2.사업팀제공'!$A:$D,2,FALSE)</f>
        <v>61372</v>
      </c>
      <c r="D122" s="126">
        <f>VLOOKUP($G122,'2.사업팀제공'!$A:$D,3,FALSE)</f>
        <v>53111</v>
      </c>
      <c r="E122" s="23">
        <f>VLOOKUP($G122,'2.사업팀제공'!$A:$D,4,FALSE)</f>
        <v>62121</v>
      </c>
      <c r="G122" s="91">
        <f t="array" ref="G122">MIN(IF('2.사업팀제공'!$A$6:$A$205&gt;='1.사업팀제공'!B122:B122,'2.사업팀제공'!$A$6:$A$205,""))</f>
        <v>2049147</v>
      </c>
    </row>
    <row r="123" spans="1:7" ht="16.5" customHeight="1">
      <c r="A123" s="152"/>
      <c r="B123" s="134"/>
      <c r="C123" s="78">
        <f>C122*1.0655</f>
        <v>65391.865999999995</v>
      </c>
      <c r="D123" s="127">
        <f>D122*1.0655</f>
        <v>56589.770499999991</v>
      </c>
      <c r="E123" s="20">
        <f>E122*1.0655</f>
        <v>66189.925499999998</v>
      </c>
      <c r="G123" s="92"/>
    </row>
    <row r="124" spans="1:7" ht="16.5" customHeight="1">
      <c r="A124" s="152" t="s">
        <v>138</v>
      </c>
      <c r="B124" s="134">
        <f>'3.소득기준금액계산'!F45</f>
        <v>2997000</v>
      </c>
      <c r="C124" s="38">
        <f>VLOOKUP($G124,'2.사업팀제공'!$A:$D,2,FALSE)</f>
        <v>90059</v>
      </c>
      <c r="D124" s="126">
        <f>VLOOKUP($G124,'2.사업팀제공'!$A:$D,3,FALSE)</f>
        <v>97485</v>
      </c>
      <c r="E124" s="23">
        <f>VLOOKUP($G124,'2.사업팀제공'!$A:$D,4,FALSE)</f>
        <v>91149</v>
      </c>
      <c r="G124" s="91">
        <f t="array" ref="G124">MIN(IF('2.사업팀제공'!$A$6:$A$205&gt;='1.사업팀제공'!B124:B124,'2.사업팀제공'!$A$6:$A$205,""))</f>
        <v>3006985</v>
      </c>
    </row>
    <row r="125" spans="1:7" ht="16.5" customHeight="1">
      <c r="A125" s="152"/>
      <c r="B125" s="134"/>
      <c r="C125" s="78">
        <f>C124*1.0655</f>
        <v>95957.864499999996</v>
      </c>
      <c r="D125" s="127">
        <f>D124*1.0655</f>
        <v>103870.26749999999</v>
      </c>
      <c r="E125" s="20">
        <f>E124*1.0655</f>
        <v>97119.259499999986</v>
      </c>
      <c r="G125" s="92"/>
    </row>
    <row r="126" spans="1:7" ht="16.5" customHeight="1">
      <c r="A126" s="152" t="s">
        <v>139</v>
      </c>
      <c r="B126" s="134">
        <f>'3.소득기준금액계산'!G45</f>
        <v>3385000</v>
      </c>
      <c r="C126" s="38">
        <f>VLOOKUP($G126,'2.사업팀제공'!$A:$D,2,FALSE)</f>
        <v>101447</v>
      </c>
      <c r="D126" s="126">
        <f>VLOOKUP($G126,'2.사업팀제공'!$A:$D,3,FALSE)</f>
        <v>113256</v>
      </c>
      <c r="E126" s="23">
        <f>VLOOKUP($G126,'2.사업팀제공'!$A:$D,4,FALSE)</f>
        <v>102607</v>
      </c>
      <c r="G126" s="91">
        <f t="array" ref="G126">MIN(IF('2.사업팀제공'!$A$6:$A$205&gt;='1.사업팀제공'!B126:B126,'2.사업팀제공'!$A$6:$A$205,""))</f>
        <v>3387221</v>
      </c>
    </row>
    <row r="127" spans="1:7" ht="16.5" customHeight="1">
      <c r="A127" s="152"/>
      <c r="B127" s="134"/>
      <c r="C127" s="78">
        <f>C126*1.0655</f>
        <v>108091.77849999999</v>
      </c>
      <c r="D127" s="127">
        <f>D126*1.0655</f>
        <v>120674.26799999998</v>
      </c>
      <c r="E127" s="20">
        <f>E126*1.0655</f>
        <v>109327.75849999998</v>
      </c>
      <c r="G127" s="92"/>
    </row>
    <row r="128" spans="1:7" ht="16.5" customHeight="1">
      <c r="A128" s="145" t="s">
        <v>140</v>
      </c>
      <c r="B128" s="140">
        <f>'3.소득기준금액계산'!H45</f>
        <v>3529000</v>
      </c>
      <c r="C128" s="38">
        <f>VLOOKUP($G128,'2.사업팀제공'!$A:$D,2,FALSE)</f>
        <v>106338</v>
      </c>
      <c r="D128" s="126">
        <f>VLOOKUP($G128,'2.사업팀제공'!$A:$D,3,FALSE)</f>
        <v>120187</v>
      </c>
      <c r="E128" s="23">
        <f>VLOOKUP($G128,'2.사업팀제공'!$A:$D,4,FALSE)</f>
        <v>107731</v>
      </c>
      <c r="G128" s="91">
        <f t="array" ref="G128">MIN(IF('2.사업팀제공'!$A$6:$A$205&gt;='1.사업팀제공'!B128:B128,'2.사업팀제공'!$A$6:$A$205,""))</f>
        <v>3550502</v>
      </c>
    </row>
    <row r="129" spans="1:7" ht="16.5" customHeight="1">
      <c r="A129" s="146"/>
      <c r="B129" s="144"/>
      <c r="C129" s="78">
        <f>C128*1.0655</f>
        <v>113303.139</v>
      </c>
      <c r="D129" s="127">
        <f>D128*1.0655</f>
        <v>128059.24849999999</v>
      </c>
      <c r="E129" s="20">
        <f>E128*1.0655</f>
        <v>114787.38049999998</v>
      </c>
      <c r="G129" s="92"/>
    </row>
    <row r="130" spans="1:7" ht="16.5" customHeight="1">
      <c r="A130" s="145" t="s">
        <v>128</v>
      </c>
      <c r="B130" s="140">
        <f>'3.소득기준금액계산'!I45</f>
        <v>3673000</v>
      </c>
      <c r="C130" s="38">
        <f>VLOOKUP($G130,'2.사업팀제공'!$A:$D,2,FALSE)</f>
        <v>110600</v>
      </c>
      <c r="D130" s="126">
        <f>VLOOKUP($G130,'2.사업팀제공'!$A:$D,3,FALSE)</f>
        <v>125628</v>
      </c>
      <c r="E130" s="23">
        <f>VLOOKUP($G130,'2.사업팀제공'!$A:$D,4,FALSE)</f>
        <v>112008</v>
      </c>
      <c r="G130" s="91">
        <f t="array" ref="G130">MIN(IF('2.사업팀제공'!$A$6:$A$205&gt;='1.사업팀제공'!B130:B130,'2.사업팀제공'!$A$6:$A$205,""))</f>
        <v>3692830</v>
      </c>
    </row>
    <row r="131" spans="1:7" ht="16.5" customHeight="1">
      <c r="A131" s="146"/>
      <c r="B131" s="144"/>
      <c r="C131" s="78">
        <f>C130*1.0655</f>
        <v>117844.29999999999</v>
      </c>
      <c r="D131" s="127">
        <f>D130*1.0655</f>
        <v>133856.63399999999</v>
      </c>
      <c r="E131" s="20">
        <f>E130*1.0655</f>
        <v>119344.52399999999</v>
      </c>
      <c r="G131" s="92"/>
    </row>
    <row r="132" spans="1:7" ht="16.5" customHeight="1">
      <c r="A132" s="145" t="s">
        <v>129</v>
      </c>
      <c r="B132" s="140">
        <f>'3.소득기준금액계산'!J45</f>
        <v>3817000</v>
      </c>
      <c r="C132" s="38">
        <f>VLOOKUP($G132,'2.사업팀제공'!$A:$D,2,FALSE)</f>
        <v>115131</v>
      </c>
      <c r="D132" s="126">
        <f>VLOOKUP($G132,'2.사업팀제공'!$A:$D,3,FALSE)</f>
        <v>131228</v>
      </c>
      <c r="E132" s="23">
        <f>VLOOKUP($G132,'2.사업팀제공'!$A:$D,4,FALSE)</f>
        <v>116693</v>
      </c>
      <c r="G132" s="91">
        <f t="array" ref="G132">MIN(IF('2.사업팀제공'!$A$6:$A$205&gt;='1.사업팀제공'!B132:B132,'2.사업팀제공'!$A$6:$A$205,""))</f>
        <v>3844106</v>
      </c>
    </row>
    <row r="133" spans="1:7" ht="16.5" customHeight="1">
      <c r="A133" s="146"/>
      <c r="B133" s="144"/>
      <c r="C133" s="78">
        <f>C132*1.0655</f>
        <v>122672.08049999998</v>
      </c>
      <c r="D133" s="127">
        <f>D132*1.0655</f>
        <v>139823.43399999998</v>
      </c>
      <c r="E133" s="20">
        <f>E132*1.0655</f>
        <v>124336.39149999998</v>
      </c>
      <c r="G133" s="92"/>
    </row>
    <row r="134" spans="1:7" ht="16.5" customHeight="1">
      <c r="A134" s="145" t="s">
        <v>143</v>
      </c>
      <c r="B134" s="140">
        <f>'3.소득기준금액계산'!K45</f>
        <v>3961000</v>
      </c>
      <c r="C134" s="38">
        <f>VLOOKUP($G134,'2.사업팀제공'!$A:$D,2,FALSE)</f>
        <v>119848</v>
      </c>
      <c r="D134" s="126">
        <f>VLOOKUP($G134,'2.사업팀제공'!$A:$D,3,FALSE)</f>
        <v>136840</v>
      </c>
      <c r="E134" s="23">
        <f>VLOOKUP($G134,'2.사업팀제공'!$A:$D,4,FALSE)</f>
        <v>121403</v>
      </c>
      <c r="G134" s="91">
        <f t="array" ref="G134">MIN(IF('2.사업팀제공'!$A$6:$A$205&gt;='1.사업팀제공'!B134:B134,'2.사업팀제공'!$A$6:$A$205,""))</f>
        <v>4001591</v>
      </c>
    </row>
    <row r="135" spans="1:7" ht="16.5" customHeight="1">
      <c r="A135" s="146"/>
      <c r="B135" s="144"/>
      <c r="C135" s="78">
        <f>C134*1.0655</f>
        <v>127698.04399999998</v>
      </c>
      <c r="D135" s="127">
        <f>D134*1.0655</f>
        <v>145803.01999999999</v>
      </c>
      <c r="E135" s="20">
        <f>E134*1.0655</f>
        <v>129354.89649999999</v>
      </c>
      <c r="G135" s="92"/>
    </row>
    <row r="136" spans="1:7" ht="16.5" customHeight="1">
      <c r="A136" s="145" t="s">
        <v>271</v>
      </c>
      <c r="B136" s="140">
        <f>'3.소득기준금액계산'!L45</f>
        <v>4104000</v>
      </c>
      <c r="C136" s="38">
        <f>VLOOKUP($G136,'2.사업팀제공'!$A:$D,2,FALSE)</f>
        <v>123163</v>
      </c>
      <c r="D136" s="126">
        <f>VLOOKUP($G136,'2.사업팀제공'!$A:$D,3,FALSE)</f>
        <v>140653</v>
      </c>
      <c r="E136" s="23">
        <f>VLOOKUP($G136,'2.사업팀제공'!$A:$D,4,FALSE)</f>
        <v>124988</v>
      </c>
      <c r="G136" s="91">
        <f t="array" ref="G136">MIN(IF('2.사업팀제공'!$A$6:$A$205&gt;='1.사업팀제공'!B136:B136,'2.사업팀제공'!$A$6:$A$205,""))</f>
        <v>4112280</v>
      </c>
    </row>
    <row r="137" spans="1:7" ht="16.5" customHeight="1">
      <c r="A137" s="146"/>
      <c r="B137" s="144"/>
      <c r="C137" s="78">
        <f>C136*1.0655</f>
        <v>131230.17649999997</v>
      </c>
      <c r="D137" s="127">
        <f>D136*1.0655</f>
        <v>149865.77149999997</v>
      </c>
      <c r="E137" s="20">
        <f>E136*1.0655</f>
        <v>133174.71399999998</v>
      </c>
      <c r="G137" s="92"/>
    </row>
    <row r="138" spans="1:7" ht="16.5" customHeight="1">
      <c r="A138" s="146" t="s">
        <v>274</v>
      </c>
      <c r="B138" s="140">
        <f>'3.소득기준금액계산'!M45</f>
        <v>4248000</v>
      </c>
      <c r="C138" s="38">
        <f>VLOOKUP($G138,'2.사업팀제공'!$A:$D,2,FALSE)</f>
        <v>128700</v>
      </c>
      <c r="D138" s="126">
        <f>VLOOKUP($G138,'2.사업팀제공'!$A:$D,3,FALSE)</f>
        <v>146611</v>
      </c>
      <c r="E138" s="23">
        <f>VLOOKUP($G138,'2.사업팀제공'!$A:$D,4,FALSE)</f>
        <v>130714</v>
      </c>
      <c r="G138" s="91">
        <f t="array" ref="G138">MIN(IF('2.사업팀제공'!$A$6:$A$205&gt;='1.사업팀제공'!B138:B138,'2.사업팀제공'!$A$6:$A$205,""))</f>
        <v>4297149</v>
      </c>
    </row>
    <row r="139" spans="1:7" ht="16.5" customHeight="1" thickBot="1">
      <c r="A139" s="147"/>
      <c r="B139" s="141"/>
      <c r="C139" s="79">
        <f>C138*1.0655</f>
        <v>137129.84999999998</v>
      </c>
      <c r="D139" s="128">
        <f>D138*1.0655</f>
        <v>156214.02049999998</v>
      </c>
      <c r="E139" s="80">
        <f>E138*1.0655</f>
        <v>139275.76699999999</v>
      </c>
      <c r="G139" s="93"/>
    </row>
    <row r="144" spans="1:7" ht="16.5" customHeight="1">
      <c r="A144" s="159" t="s">
        <v>314</v>
      </c>
      <c r="B144" s="159"/>
      <c r="C144" s="159"/>
      <c r="D144" s="159"/>
      <c r="E144" s="159"/>
    </row>
    <row r="145" spans="1:7" ht="16.5" customHeight="1" thickBot="1"/>
    <row r="146" spans="1:7" ht="16.5" customHeight="1">
      <c r="A146" s="136" t="s">
        <v>134</v>
      </c>
      <c r="B146" s="138" t="s">
        <v>135</v>
      </c>
      <c r="C146" s="150" t="s">
        <v>136</v>
      </c>
      <c r="D146" s="150"/>
      <c r="E146" s="151"/>
      <c r="G146" s="148" t="s">
        <v>307</v>
      </c>
    </row>
    <row r="147" spans="1:7" ht="16.5" customHeight="1" thickBot="1">
      <c r="A147" s="137"/>
      <c r="B147" s="139"/>
      <c r="C147" s="76" t="s">
        <v>100</v>
      </c>
      <c r="D147" s="76" t="s">
        <v>101</v>
      </c>
      <c r="E147" s="77" t="s">
        <v>133</v>
      </c>
      <c r="G147" s="149"/>
    </row>
    <row r="148" spans="1:7" ht="16.5" customHeight="1" thickTop="1">
      <c r="A148" s="146" t="s">
        <v>116</v>
      </c>
      <c r="B148" s="144">
        <f>'3.소득기준금액계산'!D51</f>
        <v>1230000</v>
      </c>
      <c r="C148" s="38">
        <f>VLOOKUP($G148,'2.사업팀제공'!$A:$D,2,FALSE)</f>
        <v>36947</v>
      </c>
      <c r="D148" s="126">
        <f>VLOOKUP($G148,'2.사업팀제공'!$A:$D,3,FALSE)</f>
        <v>18082</v>
      </c>
      <c r="E148" s="23">
        <f>VLOOKUP($G148,'2.사업팀제공'!$A:$D,4,FALSE)</f>
        <v>37432</v>
      </c>
      <c r="G148" s="91">
        <f t="array" ref="G148">MIN(IF('2.사업팀제공'!$A$6:$A$205&gt;='1.사업팀제공'!B148:B148,'2.사업팀제공'!$A$6:$A$205,""))</f>
        <v>1233638</v>
      </c>
    </row>
    <row r="149" spans="1:7" ht="16.5" customHeight="1">
      <c r="A149" s="152"/>
      <c r="B149" s="134"/>
      <c r="C149" s="78">
        <f>C148*1.0655</f>
        <v>39367.028499999993</v>
      </c>
      <c r="D149" s="127">
        <f>D148*1.0655</f>
        <v>19266.370999999999</v>
      </c>
      <c r="E149" s="20">
        <f>E148*1.0655</f>
        <v>39883.795999999995</v>
      </c>
      <c r="G149" s="92"/>
    </row>
    <row r="150" spans="1:7" ht="16.5" customHeight="1">
      <c r="A150" s="152" t="s">
        <v>137</v>
      </c>
      <c r="B150" s="134">
        <f>'3.소득기준금액계산'!E51</f>
        <v>2329000</v>
      </c>
      <c r="C150" s="38">
        <f>VLOOKUP($G150,'2.사업팀제공'!$A:$D,2,FALSE)</f>
        <v>70294</v>
      </c>
      <c r="D150" s="126">
        <f>VLOOKUP($G150,'2.사업팀제공'!$A:$D,3,FALSE)</f>
        <v>67703</v>
      </c>
      <c r="E150" s="23">
        <f>VLOOKUP($G150,'2.사업팀제공'!$A:$D,4,FALSE)</f>
        <v>71188</v>
      </c>
      <c r="G150" s="91">
        <f t="array" ref="G150">MIN(IF('2.사업팀제공'!$A$6:$A$205&gt;='1.사업팀제공'!B150:B150,'2.사업팀제공'!$A$6:$A$205,""))</f>
        <v>2347059</v>
      </c>
    </row>
    <row r="151" spans="1:7" ht="16.5" customHeight="1">
      <c r="A151" s="152"/>
      <c r="B151" s="134"/>
      <c r="C151" s="78">
        <f>C150*1.0655</f>
        <v>74898.256999999998</v>
      </c>
      <c r="D151" s="127">
        <f>D150*1.0655</f>
        <v>72137.546499999997</v>
      </c>
      <c r="E151" s="20">
        <f>E150*1.0655</f>
        <v>75850.813999999998</v>
      </c>
      <c r="G151" s="92"/>
    </row>
    <row r="152" spans="1:7" ht="16.5" customHeight="1">
      <c r="A152" s="152" t="s">
        <v>138</v>
      </c>
      <c r="B152" s="134">
        <f>'3.소득기준금액계산'!F51</f>
        <v>3425000</v>
      </c>
      <c r="C152" s="38">
        <f>VLOOKUP($G152,'2.사업팀제공'!$A:$D,2,FALSE)</f>
        <v>102607</v>
      </c>
      <c r="D152" s="126">
        <f>VLOOKUP($G152,'2.사업팀제공'!$A:$D,3,FALSE)</f>
        <v>114979</v>
      </c>
      <c r="E152" s="23">
        <f>VLOOKUP($G152,'2.사업팀제공'!$A:$D,4,FALSE)</f>
        <v>103972</v>
      </c>
      <c r="G152" s="91">
        <f t="array" ref="G152">MIN(IF('2.사업팀제공'!$A$6:$A$205&gt;='1.사업팀제공'!B152:B152,'2.사업팀제공'!$A$6:$A$205,""))</f>
        <v>3425959</v>
      </c>
    </row>
    <row r="153" spans="1:7" ht="16.5" customHeight="1">
      <c r="A153" s="152"/>
      <c r="B153" s="134"/>
      <c r="C153" s="78">
        <f>C152*1.0655</f>
        <v>109327.75849999998</v>
      </c>
      <c r="D153" s="127">
        <f>D152*1.0655</f>
        <v>122510.12449999999</v>
      </c>
      <c r="E153" s="20">
        <f>E152*1.0655</f>
        <v>110782.16599999998</v>
      </c>
      <c r="G153" s="92"/>
    </row>
    <row r="154" spans="1:7" ht="16.5" customHeight="1">
      <c r="A154" s="152" t="s">
        <v>139</v>
      </c>
      <c r="B154" s="134">
        <f>'3.소득기준금액계산'!G51</f>
        <v>3869000</v>
      </c>
      <c r="C154" s="38">
        <f>VLOOKUP($G154,'2.사업팀제공'!$A:$D,2,FALSE)</f>
        <v>116693</v>
      </c>
      <c r="D154" s="126">
        <f>VLOOKUP($G154,'2.사업팀제공'!$A:$D,3,FALSE)</f>
        <v>133090</v>
      </c>
      <c r="E154" s="23">
        <f>VLOOKUP($G154,'2.사업팀제공'!$A:$D,4,FALSE)</f>
        <v>118331</v>
      </c>
      <c r="G154" s="91">
        <f t="array" ref="G154">MIN(IF('2.사업팀제공'!$A$6:$A$205&gt;='1.사업팀제공'!B154:B154,'2.사업팀제공'!$A$6:$A$205,""))</f>
        <v>3896263</v>
      </c>
    </row>
    <row r="155" spans="1:7" ht="16.5" customHeight="1">
      <c r="A155" s="152"/>
      <c r="B155" s="134"/>
      <c r="C155" s="78">
        <f>C154*1.0655</f>
        <v>124336.39149999998</v>
      </c>
      <c r="D155" s="127">
        <f>D154*1.0655</f>
        <v>141807.39499999999</v>
      </c>
      <c r="E155" s="20">
        <f>E154*1.0655</f>
        <v>126081.68049999999</v>
      </c>
      <c r="G155" s="92"/>
    </row>
    <row r="156" spans="1:7" ht="16.5" customHeight="1">
      <c r="A156" s="145" t="s">
        <v>140</v>
      </c>
      <c r="B156" s="140">
        <f>'3.소득기준금액계산'!H51</f>
        <v>4033000</v>
      </c>
      <c r="C156" s="38">
        <f>VLOOKUP($G156,'2.사업팀제공'!$A:$D,2,FALSE)</f>
        <v>121403</v>
      </c>
      <c r="D156" s="126">
        <f>VLOOKUP($G156,'2.사업팀제공'!$A:$D,3,FALSE)</f>
        <v>138704</v>
      </c>
      <c r="E156" s="23">
        <f>VLOOKUP($G156,'2.사업팀제공'!$A:$D,4,FALSE)</f>
        <v>123163</v>
      </c>
      <c r="G156" s="91">
        <f t="array" ref="G156">MIN(IF('2.사업팀제공'!$A$6:$A$205&gt;='1.사업팀제공'!B156:B156,'2.사업팀제공'!$A$6:$A$205,""))</f>
        <v>4053530</v>
      </c>
    </row>
    <row r="157" spans="1:7" ht="16.5" customHeight="1">
      <c r="A157" s="146"/>
      <c r="B157" s="144"/>
      <c r="C157" s="78">
        <f>C156*1.0655</f>
        <v>129354.89649999999</v>
      </c>
      <c r="D157" s="127">
        <f>D156*1.0655</f>
        <v>147789.11199999999</v>
      </c>
      <c r="E157" s="20">
        <f>E156*1.0655</f>
        <v>131230.17649999997</v>
      </c>
      <c r="G157" s="92"/>
    </row>
    <row r="158" spans="1:7" ht="16.5" customHeight="1">
      <c r="A158" s="145" t="s">
        <v>128</v>
      </c>
      <c r="B158" s="140">
        <f>'3.소득기준금액계산'!I51</f>
        <v>4197000</v>
      </c>
      <c r="C158" s="38">
        <f>VLOOKUP($G158,'2.사업팀제공'!$A:$D,2,FALSE)</f>
        <v>126757</v>
      </c>
      <c r="D158" s="126">
        <f>VLOOKUP($G158,'2.사업팀제공'!$A:$D,3,FALSE)</f>
        <v>144592</v>
      </c>
      <c r="E158" s="23">
        <f>VLOOKUP($G158,'2.사업팀제공'!$A:$D,4,FALSE)</f>
        <v>128700</v>
      </c>
      <c r="G158" s="91">
        <f t="array" ref="G158">MIN(IF('2.사업팀제공'!$A$6:$A$205&gt;='1.사업팀제공'!B158:B158,'2.사업팀제공'!$A$6:$A$205,""))</f>
        <v>4232295</v>
      </c>
    </row>
    <row r="159" spans="1:7" ht="16.5" customHeight="1">
      <c r="A159" s="146"/>
      <c r="B159" s="144"/>
      <c r="C159" s="78">
        <f>C158*1.0655</f>
        <v>135059.58349999998</v>
      </c>
      <c r="D159" s="127">
        <f>D158*1.0655</f>
        <v>154062.77599999998</v>
      </c>
      <c r="E159" s="20">
        <f>E158*1.0655</f>
        <v>137129.84999999998</v>
      </c>
      <c r="G159" s="92"/>
    </row>
    <row r="160" spans="1:7" ht="16.5" customHeight="1">
      <c r="A160" s="145" t="s">
        <v>129</v>
      </c>
      <c r="B160" s="140">
        <f>'3.소득기준금액계산'!J51</f>
        <v>4362000</v>
      </c>
      <c r="C160" s="38">
        <f>VLOOKUP($G160,'2.사업팀제공'!$A:$D,2,FALSE)</f>
        <v>130714</v>
      </c>
      <c r="D160" s="126">
        <f>VLOOKUP($G160,'2.사업팀제공'!$A:$D,3,FALSE)</f>
        <v>148703</v>
      </c>
      <c r="E160" s="23">
        <f>VLOOKUP($G160,'2.사업팀제공'!$A:$D,4,FALSE)</f>
        <v>132707</v>
      </c>
      <c r="G160" s="91">
        <f t="array" ref="G160">MIN(IF('2.사업팀제공'!$A$6:$A$205&gt;='1.사업팀제공'!B160:B160,'2.사업팀제공'!$A$6:$A$205,""))</f>
        <v>4364393</v>
      </c>
    </row>
    <row r="161" spans="1:7" ht="16.5" customHeight="1">
      <c r="A161" s="146"/>
      <c r="B161" s="144"/>
      <c r="C161" s="78">
        <f>C160*1.0655</f>
        <v>139275.76699999999</v>
      </c>
      <c r="D161" s="127">
        <f>D160*1.0655</f>
        <v>158443.0465</v>
      </c>
      <c r="E161" s="20">
        <f>E160*1.0655</f>
        <v>141399.30849999998</v>
      </c>
      <c r="G161" s="92"/>
    </row>
    <row r="162" spans="1:7" ht="16.5" customHeight="1">
      <c r="A162" s="145" t="s">
        <v>143</v>
      </c>
      <c r="B162" s="140">
        <f>'3.소득기준금액계산'!K51</f>
        <v>4526000</v>
      </c>
      <c r="C162" s="38">
        <f>VLOOKUP($G162,'2.사업팀제공'!$A:$D,2,FALSE)</f>
        <v>136813</v>
      </c>
      <c r="D162" s="126">
        <f>VLOOKUP($G162,'2.사업팀제공'!$A:$D,3,FALSE)</f>
        <v>154998</v>
      </c>
      <c r="E162" s="23">
        <f>VLOOKUP($G162,'2.사업팀제공'!$A:$D,4,FALSE)</f>
        <v>138952</v>
      </c>
      <c r="G162" s="91">
        <f t="array" ref="G162">MIN(IF('2.사업팀제공'!$A$6:$A$205&gt;='1.사업팀제공'!B162:B162,'2.사업팀제공'!$A$6:$A$205,""))</f>
        <v>4568031</v>
      </c>
    </row>
    <row r="163" spans="1:7" ht="16.5" customHeight="1">
      <c r="A163" s="146"/>
      <c r="B163" s="144"/>
      <c r="C163" s="78">
        <f>C162*1.0655</f>
        <v>145774.25149999998</v>
      </c>
      <c r="D163" s="127">
        <f>D162*1.0655</f>
        <v>165150.36899999998</v>
      </c>
      <c r="E163" s="20">
        <f>E162*1.0655</f>
        <v>148053.35599999997</v>
      </c>
      <c r="G163" s="92"/>
    </row>
    <row r="164" spans="1:7" ht="16.5" customHeight="1">
      <c r="A164" s="145" t="s">
        <v>271</v>
      </c>
      <c r="B164" s="140">
        <f>'3.소득기준금액계산'!L51</f>
        <v>4691000</v>
      </c>
      <c r="C164" s="38">
        <f>VLOOKUP($G164,'2.사업팀제공'!$A:$D,2,FALSE)</f>
        <v>141098</v>
      </c>
      <c r="D164" s="126">
        <f>VLOOKUP($G164,'2.사업팀제공'!$A:$D,3,FALSE)</f>
        <v>159498</v>
      </c>
      <c r="E164" s="23">
        <f>VLOOKUP($G164,'2.사업팀제공'!$A:$D,4,FALSE)</f>
        <v>143354</v>
      </c>
      <c r="G164" s="91">
        <f t="array" ref="G164">MIN(IF('2.사업팀제공'!$A$6:$A$205&gt;='1.사업팀제공'!B164:B164,'2.사업팀제공'!$A$6:$A$205,""))</f>
        <v>4711133</v>
      </c>
    </row>
    <row r="165" spans="1:7" ht="16.5" customHeight="1">
      <c r="A165" s="146"/>
      <c r="B165" s="144"/>
      <c r="C165" s="78">
        <f>C164*1.0655</f>
        <v>150339.91899999999</v>
      </c>
      <c r="D165" s="127">
        <f>D164*1.0655</f>
        <v>169945.11899999998</v>
      </c>
      <c r="E165" s="20">
        <f>E164*1.0655</f>
        <v>152743.68699999998</v>
      </c>
      <c r="G165" s="92"/>
    </row>
    <row r="166" spans="1:7" ht="16.5" customHeight="1">
      <c r="A166" s="146" t="s">
        <v>274</v>
      </c>
      <c r="B166" s="140">
        <f>'3.소득기준금액계산'!M51</f>
        <v>4855000</v>
      </c>
      <c r="C166" s="38">
        <f>VLOOKUP($G166,'2.사업팀제공'!$A:$D,2,FALSE)</f>
        <v>145747</v>
      </c>
      <c r="D166" s="126">
        <f>VLOOKUP($G166,'2.사업팀제공'!$A:$D,3,FALSE)</f>
        <v>164220</v>
      </c>
      <c r="E166" s="23">
        <f>VLOOKUP($G166,'2.사업팀제공'!$A:$D,4,FALSE)</f>
        <v>148029</v>
      </c>
      <c r="G166" s="91">
        <f t="array" ref="G166">MIN(IF('2.사업팀제공'!$A$6:$A$205&gt;='1.사업팀제공'!B166:B166,'2.사업팀제공'!$A$6:$A$205,""))</f>
        <v>4866360</v>
      </c>
    </row>
    <row r="167" spans="1:7" ht="16.5" customHeight="1" thickBot="1">
      <c r="A167" s="147"/>
      <c r="B167" s="141"/>
      <c r="C167" s="79">
        <f>C166*1.0655</f>
        <v>155293.42849999998</v>
      </c>
      <c r="D167" s="128">
        <f>D166*1.0655</f>
        <v>174976.40999999997</v>
      </c>
      <c r="E167" s="80">
        <f>E166*1.0655</f>
        <v>157724.89949999997</v>
      </c>
      <c r="G167" s="93"/>
    </row>
    <row r="172" spans="1:7" ht="16.5" customHeight="1">
      <c r="A172" s="159" t="s">
        <v>315</v>
      </c>
      <c r="B172" s="159"/>
      <c r="C172" s="159"/>
      <c r="D172" s="159"/>
      <c r="E172" s="159"/>
    </row>
    <row r="173" spans="1:7" ht="16.5" customHeight="1" thickBot="1"/>
    <row r="174" spans="1:7" ht="16.5" customHeight="1">
      <c r="A174" s="136" t="s">
        <v>134</v>
      </c>
      <c r="B174" s="138" t="s">
        <v>135</v>
      </c>
      <c r="C174" s="150" t="s">
        <v>136</v>
      </c>
      <c r="D174" s="150"/>
      <c r="E174" s="151"/>
      <c r="G174" s="148" t="s">
        <v>307</v>
      </c>
    </row>
    <row r="175" spans="1:7" ht="16.5" customHeight="1" thickBot="1">
      <c r="A175" s="137"/>
      <c r="B175" s="139"/>
      <c r="C175" s="76" t="s">
        <v>100</v>
      </c>
      <c r="D175" s="76" t="s">
        <v>101</v>
      </c>
      <c r="E175" s="77" t="s">
        <v>133</v>
      </c>
      <c r="G175" s="149"/>
    </row>
    <row r="176" spans="1:7" ht="16.5" customHeight="1" thickTop="1">
      <c r="A176" s="146" t="s">
        <v>116</v>
      </c>
      <c r="B176" s="144">
        <f>'3.소득기준금액계산'!D55</f>
        <v>1538000</v>
      </c>
      <c r="C176" s="38">
        <f>VLOOKUP($G176,'2.사업팀제공'!$A:$D,2,FALSE)</f>
        <v>46303</v>
      </c>
      <c r="D176" s="126">
        <f>VLOOKUP($G176,'2.사업팀제공'!$A:$D,3,FALSE)</f>
        <v>28954</v>
      </c>
      <c r="E176" s="23">
        <f>VLOOKUP($G176,'2.사업팀제공'!$A:$D,4,FALSE)</f>
        <v>46837</v>
      </c>
      <c r="G176" s="91">
        <f t="array" ref="G176">MIN(IF('2.사업팀제공'!$A$6:$A$205&gt;='1.사업팀제공'!B176:B176,'2.사업팀제공'!$A$6:$A$205,""))</f>
        <v>1546020</v>
      </c>
    </row>
    <row r="177" spans="1:7" ht="16.5" customHeight="1">
      <c r="A177" s="152"/>
      <c r="B177" s="134"/>
      <c r="C177" s="78">
        <f>C176*1.0655</f>
        <v>49335.846499999992</v>
      </c>
      <c r="D177" s="127">
        <f>D176*1.0655</f>
        <v>30850.486999999997</v>
      </c>
      <c r="E177" s="20">
        <f>E176*1.0655</f>
        <v>49904.823499999991</v>
      </c>
      <c r="G177" s="92"/>
    </row>
    <row r="178" spans="1:7" ht="16.5" customHeight="1">
      <c r="A178" s="152" t="s">
        <v>137</v>
      </c>
      <c r="B178" s="134">
        <f>'3.소득기준금액계산'!E55</f>
        <v>2912000</v>
      </c>
      <c r="C178" s="38">
        <f>VLOOKUP($G178,'2.사업팀제공'!$A:$D,2,FALSE)</f>
        <v>87604</v>
      </c>
      <c r="D178" s="126">
        <f>VLOOKUP($G178,'2.사업팀제공'!$A:$D,3,FALSE)</f>
        <v>93160</v>
      </c>
      <c r="E178" s="23">
        <f>VLOOKUP($G178,'2.사업팀제공'!$A:$D,4,FALSE)</f>
        <v>88738</v>
      </c>
      <c r="G178" s="91">
        <f t="array" ref="G178">MIN(IF('2.사업팀제공'!$A$6:$A$205&gt;='1.사업팀제공'!B178:B178,'2.사업팀제공'!$A$6:$A$205,""))</f>
        <v>2925016</v>
      </c>
    </row>
    <row r="179" spans="1:7" ht="16.5" customHeight="1">
      <c r="A179" s="152"/>
      <c r="B179" s="134"/>
      <c r="C179" s="78">
        <f>C178*1.0655</f>
        <v>93342.061999999991</v>
      </c>
      <c r="D179" s="127">
        <f>D178*1.0655</f>
        <v>99261.98</v>
      </c>
      <c r="E179" s="20">
        <f>E178*1.0655</f>
        <v>94550.338999999993</v>
      </c>
      <c r="G179" s="92"/>
    </row>
    <row r="180" spans="1:7" ht="16.5" customHeight="1">
      <c r="A180" s="152" t="s">
        <v>138</v>
      </c>
      <c r="B180" s="134">
        <f>'3.소득기준금액계산'!F55</f>
        <v>4281000</v>
      </c>
      <c r="C180" s="38">
        <f>VLOOKUP($G180,'2.사업팀제공'!$A:$D,2,FALSE)</f>
        <v>128700</v>
      </c>
      <c r="D180" s="126">
        <f>VLOOKUP($G180,'2.사업팀제공'!$A:$D,3,FALSE)</f>
        <v>146611</v>
      </c>
      <c r="E180" s="23">
        <f>VLOOKUP($G180,'2.사업팀제공'!$A:$D,4,FALSE)</f>
        <v>130714</v>
      </c>
      <c r="G180" s="91">
        <f t="array" ref="G180">MIN(IF('2.사업팀제공'!$A$6:$A$205&gt;='1.사업팀제공'!B180:B180,'2.사업팀제공'!$A$6:$A$205,""))</f>
        <v>4297149</v>
      </c>
    </row>
    <row r="181" spans="1:7" ht="16.5" customHeight="1">
      <c r="A181" s="152"/>
      <c r="B181" s="134"/>
      <c r="C181" s="78">
        <f>C180*1.0655</f>
        <v>137129.84999999998</v>
      </c>
      <c r="D181" s="127">
        <f>D180*1.0655</f>
        <v>156214.02049999998</v>
      </c>
      <c r="E181" s="20">
        <f>E180*1.0655</f>
        <v>139275.76699999999</v>
      </c>
      <c r="G181" s="92"/>
    </row>
    <row r="182" spans="1:7" ht="16.5" customHeight="1">
      <c r="A182" s="152" t="s">
        <v>139</v>
      </c>
      <c r="B182" s="134">
        <f>'3.소득기준금액계산'!G55</f>
        <v>4836000</v>
      </c>
      <c r="C182" s="38">
        <f>VLOOKUP($G182,'2.사업팀제공'!$A:$D,2,FALSE)</f>
        <v>145747</v>
      </c>
      <c r="D182" s="126">
        <f>VLOOKUP($G182,'2.사업팀제공'!$A:$D,3,FALSE)</f>
        <v>164220</v>
      </c>
      <c r="E182" s="23">
        <f>VLOOKUP($G182,'2.사업팀제공'!$A:$D,4,FALSE)</f>
        <v>148029</v>
      </c>
      <c r="G182" s="91">
        <f t="array" ref="G182">MIN(IF('2.사업팀제공'!$A$6:$A$205&gt;='1.사업팀제공'!B182:B182,'2.사업팀제공'!$A$6:$A$205,""))</f>
        <v>4866360</v>
      </c>
    </row>
    <row r="183" spans="1:7" ht="16.5" customHeight="1">
      <c r="A183" s="152"/>
      <c r="B183" s="134"/>
      <c r="C183" s="78">
        <f>C182*1.0655</f>
        <v>155293.42849999998</v>
      </c>
      <c r="D183" s="127">
        <f>D182*1.0655</f>
        <v>174976.40999999997</v>
      </c>
      <c r="E183" s="20">
        <f>E182*1.0655</f>
        <v>157724.89949999997</v>
      </c>
      <c r="G183" s="92"/>
    </row>
    <row r="184" spans="1:7" ht="16.5" customHeight="1">
      <c r="A184" s="145" t="s">
        <v>140</v>
      </c>
      <c r="B184" s="140">
        <f>'3.소득기준금액계산'!H55</f>
        <v>5041000</v>
      </c>
      <c r="C184" s="38">
        <f>VLOOKUP($G184,'2.사업팀제공'!$A:$D,2,FALSE)</f>
        <v>152509</v>
      </c>
      <c r="D184" s="126">
        <f>VLOOKUP($G184,'2.사업팀제공'!$A:$D,3,FALSE)</f>
        <v>171663</v>
      </c>
      <c r="E184" s="23">
        <f>VLOOKUP($G184,'2.사업팀제공'!$A:$D,4,FALSE)</f>
        <v>155163</v>
      </c>
      <c r="G184" s="91">
        <f t="array" ref="G184">MIN(IF('2.사업팀제공'!$A$6:$A$205&gt;='1.사업팀제공'!B184:B184,'2.사업팀제공'!$A$6:$A$205,""))</f>
        <v>5092130</v>
      </c>
    </row>
    <row r="185" spans="1:7" ht="16.5" customHeight="1">
      <c r="A185" s="146"/>
      <c r="B185" s="144"/>
      <c r="C185" s="78">
        <f>C184*1.0655</f>
        <v>162498.33949999997</v>
      </c>
      <c r="D185" s="127">
        <f>D184*1.0655</f>
        <v>182906.92649999997</v>
      </c>
      <c r="E185" s="20">
        <f>E184*1.0655</f>
        <v>165326.17649999997</v>
      </c>
      <c r="G185" s="92"/>
    </row>
    <row r="186" spans="1:7" ht="16.5" customHeight="1">
      <c r="A186" s="145" t="s">
        <v>128</v>
      </c>
      <c r="B186" s="140">
        <f>'3.소득기준금액계산'!I55</f>
        <v>5247000</v>
      </c>
      <c r="C186" s="38">
        <f>VLOOKUP($G186,'2.사업팀제공'!$A:$D,2,FALSE)</f>
        <v>157880</v>
      </c>
      <c r="D186" s="126">
        <f>VLOOKUP($G186,'2.사업팀제공'!$A:$D,3,FALSE)</f>
        <v>177007</v>
      </c>
      <c r="E186" s="23">
        <f>VLOOKUP($G186,'2.사업팀제공'!$A:$D,4,FALSE)</f>
        <v>160657</v>
      </c>
      <c r="G186" s="91">
        <f t="array" ref="G186">MIN(IF('2.사업팀제공'!$A$6:$A$205&gt;='1.사업팀제공'!B186:B186,'2.사업팀제공'!$A$6:$A$205,""))</f>
        <v>5271449</v>
      </c>
    </row>
    <row r="187" spans="1:7" ht="16.5" customHeight="1">
      <c r="A187" s="146"/>
      <c r="B187" s="144"/>
      <c r="C187" s="78">
        <f>C186*1.0655</f>
        <v>168221.13999999998</v>
      </c>
      <c r="D187" s="127">
        <f>D186*1.0655</f>
        <v>188600.95849999998</v>
      </c>
      <c r="E187" s="20">
        <f>E186*1.0655</f>
        <v>171180.03349999999</v>
      </c>
      <c r="G187" s="92"/>
    </row>
    <row r="188" spans="1:7" ht="16.5" customHeight="1">
      <c r="A188" s="145" t="s">
        <v>129</v>
      </c>
      <c r="B188" s="140">
        <f>'3.소득기준금액계산'!J55</f>
        <v>5452000</v>
      </c>
      <c r="C188" s="38">
        <f>VLOOKUP($G188,'2.사업팀제공'!$A:$D,2,FALSE)</f>
        <v>163402</v>
      </c>
      <c r="D188" s="126">
        <f>VLOOKUP($G188,'2.사업팀제공'!$A:$D,3,FALSE)</f>
        <v>182758</v>
      </c>
      <c r="E188" s="23">
        <f>VLOOKUP($G188,'2.사업팀제공'!$A:$D,4,FALSE)</f>
        <v>166261</v>
      </c>
      <c r="G188" s="91">
        <f t="array" ref="G188">MIN(IF('2.사업팀제공'!$A$6:$A$205&gt;='1.사업팀제공'!B188:B188,'2.사업팀제공'!$A$6:$A$205,""))</f>
        <v>5455831</v>
      </c>
    </row>
    <row r="189" spans="1:7" ht="16.5" customHeight="1">
      <c r="A189" s="146"/>
      <c r="B189" s="144"/>
      <c r="C189" s="78">
        <f>C188*1.0655</f>
        <v>174104.83099999998</v>
      </c>
      <c r="D189" s="127">
        <f>D188*1.0655</f>
        <v>194728.64899999998</v>
      </c>
      <c r="E189" s="20">
        <f>E188*1.0655</f>
        <v>177151.0955</v>
      </c>
      <c r="G189" s="92"/>
    </row>
    <row r="190" spans="1:7" ht="16.5" customHeight="1">
      <c r="A190" s="145" t="s">
        <v>143</v>
      </c>
      <c r="B190" s="140">
        <f>'3.소득기준금액계산'!K55</f>
        <v>5658000</v>
      </c>
      <c r="C190" s="38">
        <f>VLOOKUP($G190,'2.사업팀제공'!$A:$D,2,FALSE)</f>
        <v>172378</v>
      </c>
      <c r="D190" s="126">
        <f>VLOOKUP($G190,'2.사업팀제공'!$A:$D,3,FALSE)</f>
        <v>192218</v>
      </c>
      <c r="E190" s="23">
        <f>VLOOKUP($G190,'2.사업팀제공'!$A:$D,4,FALSE)</f>
        <v>175587</v>
      </c>
      <c r="G190" s="91">
        <f t="array" ref="G190">MIN(IF('2.사업팀제공'!$A$6:$A$205&gt;='1.사업팀제공'!B190:B190,'2.사업팀제공'!$A$6:$A$205,""))</f>
        <v>5755521</v>
      </c>
    </row>
    <row r="191" spans="1:7" ht="16.5" customHeight="1">
      <c r="A191" s="146"/>
      <c r="B191" s="144"/>
      <c r="C191" s="78">
        <f>C190*1.0655</f>
        <v>183668.75899999999</v>
      </c>
      <c r="D191" s="127">
        <f>D190*1.0655</f>
        <v>204808.27899999998</v>
      </c>
      <c r="E191" s="20">
        <f>E190*1.0655</f>
        <v>187087.94849999997</v>
      </c>
      <c r="G191" s="92"/>
    </row>
    <row r="192" spans="1:7" ht="16.5" customHeight="1">
      <c r="A192" s="145" t="s">
        <v>271</v>
      </c>
      <c r="B192" s="140">
        <f>'3.소득기준금액계산'!L55</f>
        <v>5863000</v>
      </c>
      <c r="C192" s="38">
        <f>VLOOKUP($G192,'2.사업팀제공'!$A:$D,2,FALSE)</f>
        <v>178923</v>
      </c>
      <c r="D192" s="126">
        <f>VLOOKUP($G192,'2.사업팀제공'!$A:$D,3,FALSE)</f>
        <v>199293</v>
      </c>
      <c r="E192" s="23">
        <f>VLOOKUP($G192,'2.사업팀제공'!$A:$D,4,FALSE)</f>
        <v>182435</v>
      </c>
      <c r="G192" s="91">
        <f t="array" ref="G192">MIN(IF('2.사업팀제공'!$A$6:$A$205&gt;='1.사업팀제공'!B192:B192,'2.사업팀제공'!$A$6:$A$205,""))</f>
        <v>5974066</v>
      </c>
    </row>
    <row r="193" spans="1:7" ht="16.5" customHeight="1">
      <c r="A193" s="146"/>
      <c r="B193" s="144"/>
      <c r="C193" s="78">
        <f>C192*1.0655</f>
        <v>190642.45649999997</v>
      </c>
      <c r="D193" s="127">
        <f>D192*1.0655</f>
        <v>212346.69149999999</v>
      </c>
      <c r="E193" s="20">
        <f>E192*1.0655</f>
        <v>194384.49249999999</v>
      </c>
      <c r="G193" s="92"/>
    </row>
    <row r="194" spans="1:7" ht="16.5" customHeight="1">
      <c r="A194" s="146" t="s">
        <v>274</v>
      </c>
      <c r="B194" s="140">
        <f>'3.소득기준금액계산'!M55</f>
        <v>6069000</v>
      </c>
      <c r="C194" s="38">
        <f>VLOOKUP($G194,'2.사업팀제공'!$A:$D,2,FALSE)</f>
        <v>182435</v>
      </c>
      <c r="D194" s="126">
        <f>VLOOKUP($G194,'2.사업팀제공'!$A:$D,3,FALSE)</f>
        <v>203138</v>
      </c>
      <c r="E194" s="23">
        <f>VLOOKUP($G194,'2.사업팀제공'!$A:$D,4,FALSE)</f>
        <v>186361</v>
      </c>
      <c r="G194" s="91">
        <f t="array" ref="G194">MIN(IF('2.사업팀제공'!$A$6:$A$205&gt;='1.사업팀제공'!B194:B194,'2.사업팀제공'!$A$6:$A$205,""))</f>
        <v>6091302</v>
      </c>
    </row>
    <row r="195" spans="1:7" ht="16.5" customHeight="1" thickBot="1">
      <c r="A195" s="147"/>
      <c r="B195" s="141"/>
      <c r="C195" s="79">
        <f>C194*1.0655</f>
        <v>194384.49249999999</v>
      </c>
      <c r="D195" s="128">
        <f>D194*1.0655</f>
        <v>216443.53899999999</v>
      </c>
      <c r="E195" s="80">
        <f>E194*1.0655</f>
        <v>198567.64549999998</v>
      </c>
      <c r="G195" s="93"/>
    </row>
    <row r="200" spans="1:7" ht="16.5" customHeight="1">
      <c r="A200" s="159" t="s">
        <v>316</v>
      </c>
      <c r="B200" s="159"/>
      <c r="C200" s="159"/>
      <c r="D200" s="159"/>
      <c r="E200" s="159"/>
    </row>
    <row r="201" spans="1:7" ht="16.5" customHeight="1" thickBot="1"/>
    <row r="202" spans="1:7" ht="16.5" customHeight="1">
      <c r="A202" s="136" t="s">
        <v>134</v>
      </c>
      <c r="B202" s="138" t="s">
        <v>135</v>
      </c>
      <c r="C202" s="150" t="s">
        <v>136</v>
      </c>
      <c r="D202" s="150"/>
      <c r="E202" s="151"/>
      <c r="G202" s="148" t="s">
        <v>307</v>
      </c>
    </row>
    <row r="203" spans="1:7" ht="16.5" customHeight="1" thickBot="1">
      <c r="A203" s="137"/>
      <c r="B203" s="139"/>
      <c r="C203" s="76" t="s">
        <v>100</v>
      </c>
      <c r="D203" s="76" t="s">
        <v>101</v>
      </c>
      <c r="E203" s="77" t="s">
        <v>133</v>
      </c>
      <c r="G203" s="149"/>
    </row>
    <row r="204" spans="1:7" ht="16.5" customHeight="1" thickTop="1">
      <c r="A204" s="143" t="s">
        <v>116</v>
      </c>
      <c r="B204" s="156">
        <f>'3.소득기준금액계산'!D61</f>
        <v>1845000</v>
      </c>
      <c r="C204" s="38">
        <f>VLOOKUP($G204,'2.사업팀제공'!$A:$D,2,FALSE)</f>
        <v>55714</v>
      </c>
      <c r="D204" s="126">
        <f>VLOOKUP($G204,'2.사업팀제공'!$A:$D,3,FALSE)</f>
        <v>43030</v>
      </c>
      <c r="E204" s="23">
        <f>VLOOKUP($G204,'2.사업팀제공'!$A:$D,4,FALSE)</f>
        <v>56469</v>
      </c>
      <c r="G204" s="91">
        <f t="array" ref="G204">MIN(IF('2.사업팀제공'!$A$6:$A$205&gt;='1.사업팀제공'!B204:B204,'2.사업팀제공'!$A$6:$A$205,""))</f>
        <v>1860229</v>
      </c>
    </row>
    <row r="205" spans="1:7" ht="16.5" customHeight="1">
      <c r="A205" s="135"/>
      <c r="B205" s="157"/>
      <c r="C205" s="78">
        <f>C204*1.0655</f>
        <v>59363.266999999993</v>
      </c>
      <c r="D205" s="127">
        <f>D204*1.0655</f>
        <v>45848.464999999997</v>
      </c>
      <c r="E205" s="20">
        <f>E204*1.0655</f>
        <v>60167.719499999992</v>
      </c>
      <c r="G205" s="92"/>
    </row>
    <row r="206" spans="1:7" ht="16.5" customHeight="1">
      <c r="A206" s="152" t="s">
        <v>137</v>
      </c>
      <c r="B206" s="157">
        <f>'3.소득기준금액계산'!E61</f>
        <v>3494000</v>
      </c>
      <c r="C206" s="38">
        <f>VLOOKUP($G206,'2.사업팀제공'!$A:$D,2,FALSE)</f>
        <v>105033</v>
      </c>
      <c r="D206" s="126">
        <f>VLOOKUP($G206,'2.사업팀제공'!$A:$D,3,FALSE)</f>
        <v>118455</v>
      </c>
      <c r="E206" s="23">
        <f>VLOOKUP($G206,'2.사업팀제공'!$A:$D,4,FALSE)</f>
        <v>106338</v>
      </c>
      <c r="G206" s="91">
        <f t="array" ref="G206">MIN(IF('2.사업팀제공'!$A$6:$A$205&gt;='1.사업팀제공'!B206:B206,'2.사업팀제공'!$A$6:$A$205,""))</f>
        <v>3506933</v>
      </c>
    </row>
    <row r="207" spans="1:7" ht="16.5" customHeight="1">
      <c r="A207" s="152"/>
      <c r="B207" s="157"/>
      <c r="C207" s="78">
        <f>C206*1.0655</f>
        <v>111912.66149999999</v>
      </c>
      <c r="D207" s="127">
        <f>D206*1.0655</f>
        <v>126213.80249999999</v>
      </c>
      <c r="E207" s="20">
        <f>E206*1.0655</f>
        <v>113303.139</v>
      </c>
      <c r="G207" s="92"/>
    </row>
    <row r="208" spans="1:7" ht="16.5" customHeight="1">
      <c r="A208" s="152" t="s">
        <v>138</v>
      </c>
      <c r="B208" s="157">
        <f>'3.소득기준금액계산'!F61</f>
        <v>5138000</v>
      </c>
      <c r="C208" s="38">
        <f>VLOOKUP($G208,'2.사업팀제공'!$A:$D,2,FALSE)</f>
        <v>155163</v>
      </c>
      <c r="D208" s="126">
        <f>VLOOKUP($G208,'2.사업팀제공'!$A:$D,3,FALSE)</f>
        <v>174303</v>
      </c>
      <c r="E208" s="23">
        <f>VLOOKUP($G208,'2.사업팀제공'!$A:$D,4,FALSE)</f>
        <v>157880</v>
      </c>
      <c r="G208" s="91">
        <f t="array" ref="G208">MIN(IF('2.사업팀제공'!$A$6:$A$205&gt;='1.사업팀제공'!B208:B208,'2.사업팀제공'!$A$6:$A$205,""))</f>
        <v>5180742</v>
      </c>
    </row>
    <row r="209" spans="1:7" ht="16.5" customHeight="1">
      <c r="A209" s="152"/>
      <c r="B209" s="157"/>
      <c r="C209" s="78">
        <f>C208*1.0655</f>
        <v>165326.17649999997</v>
      </c>
      <c r="D209" s="127">
        <f>D208*1.0655</f>
        <v>185719.84649999999</v>
      </c>
      <c r="E209" s="20">
        <f>E208*1.0655</f>
        <v>168221.13999999998</v>
      </c>
      <c r="G209" s="92"/>
    </row>
    <row r="210" spans="1:7" ht="16.5" customHeight="1">
      <c r="A210" s="152" t="s">
        <v>139</v>
      </c>
      <c r="B210" s="157">
        <f>'3.소득기준금액계산'!G61</f>
        <v>5803000</v>
      </c>
      <c r="C210" s="38">
        <f>VLOOKUP($G210,'2.사업팀제공'!$A:$D,2,FALSE)</f>
        <v>175587</v>
      </c>
      <c r="D210" s="126">
        <f>VLOOKUP($G210,'2.사업팀제공'!$A:$D,3,FALSE)</f>
        <v>195664</v>
      </c>
      <c r="E210" s="23">
        <f>VLOOKUP($G210,'2.사업팀제공'!$A:$D,4,FALSE)</f>
        <v>178923</v>
      </c>
      <c r="G210" s="91">
        <f t="array" ref="G210">MIN(IF('2.사업팀제공'!$A$6:$A$205&gt;='1.사업팀제공'!B210:B210,'2.사업팀제공'!$A$6:$A$205,""))</f>
        <v>5862677</v>
      </c>
    </row>
    <row r="211" spans="1:7" ht="16.5" customHeight="1">
      <c r="A211" s="152"/>
      <c r="B211" s="157"/>
      <c r="C211" s="78">
        <f>C210*1.0655</f>
        <v>187087.94849999997</v>
      </c>
      <c r="D211" s="127">
        <f>D210*1.0655</f>
        <v>208479.99199999997</v>
      </c>
      <c r="E211" s="20">
        <f>E210*1.0655</f>
        <v>190642.45649999997</v>
      </c>
      <c r="G211" s="92"/>
    </row>
    <row r="212" spans="1:7" ht="16.5" customHeight="1">
      <c r="A212" s="145" t="s">
        <v>140</v>
      </c>
      <c r="B212" s="155">
        <f>'3.소득기준금액계산'!H61</f>
        <v>6050000</v>
      </c>
      <c r="C212" s="38">
        <f>VLOOKUP($G212,'2.사업팀제공'!$A:$D,2,FALSE)</f>
        <v>182435</v>
      </c>
      <c r="D212" s="126">
        <f>VLOOKUP($G212,'2.사업팀제공'!$A:$D,3,FALSE)</f>
        <v>203138</v>
      </c>
      <c r="E212" s="23">
        <f>VLOOKUP($G212,'2.사업팀제공'!$A:$D,4,FALSE)</f>
        <v>186361</v>
      </c>
      <c r="G212" s="91">
        <f t="array" ref="G212">MIN(IF('2.사업팀제공'!$A$6:$A$205&gt;='1.사업팀제공'!B212:B212,'2.사업팀제공'!$A$6:$A$205,""))</f>
        <v>6091302</v>
      </c>
    </row>
    <row r="213" spans="1:7" ht="16.5" customHeight="1">
      <c r="A213" s="146"/>
      <c r="B213" s="156"/>
      <c r="C213" s="78">
        <f>C212*1.0655</f>
        <v>194384.49249999999</v>
      </c>
      <c r="D213" s="127">
        <f>D212*1.0655</f>
        <v>216443.53899999999</v>
      </c>
      <c r="E213" s="20">
        <f>E212*1.0655</f>
        <v>198567.64549999998</v>
      </c>
      <c r="G213" s="92"/>
    </row>
    <row r="214" spans="1:7" ht="16.5" customHeight="1">
      <c r="A214" s="145" t="s">
        <v>128</v>
      </c>
      <c r="B214" s="155">
        <f>'3.소득기준금액계산'!I61</f>
        <v>6296000</v>
      </c>
      <c r="C214" s="38">
        <f>VLOOKUP($G214,'2.사업팀제공'!$A:$D,2,FALSE)</f>
        <v>190523</v>
      </c>
      <c r="D214" s="126">
        <f>VLOOKUP($G214,'2.사업팀제공'!$A:$D,3,FALSE)</f>
        <v>211470</v>
      </c>
      <c r="E214" s="23">
        <f>VLOOKUP($G214,'2.사업팀제공'!$A:$D,4,FALSE)</f>
        <v>195047</v>
      </c>
      <c r="G214" s="91">
        <f t="array" ref="G214">MIN(IF('2.사업팀제공'!$A$6:$A$205&gt;='1.사업팀제공'!B214:B214,'2.사업팀제공'!$A$6:$A$205,""))</f>
        <v>6361375</v>
      </c>
    </row>
    <row r="215" spans="1:7" ht="16.5" customHeight="1">
      <c r="A215" s="146"/>
      <c r="B215" s="156"/>
      <c r="C215" s="78">
        <f>C214*1.0655</f>
        <v>203002.25649999999</v>
      </c>
      <c r="D215" s="127">
        <f>D214*1.0655</f>
        <v>225321.28499999997</v>
      </c>
      <c r="E215" s="20">
        <f>E214*1.0655</f>
        <v>207822.57849999997</v>
      </c>
      <c r="G215" s="92"/>
    </row>
    <row r="216" spans="1:7" ht="16.5" customHeight="1">
      <c r="A216" s="145" t="s">
        <v>129</v>
      </c>
      <c r="B216" s="155">
        <f>'3.소득기준금액계산'!J61</f>
        <v>6543000</v>
      </c>
      <c r="C216" s="38">
        <f>VLOOKUP($G216,'2.사업팀제공'!$A:$D,2,FALSE)</f>
        <v>200021</v>
      </c>
      <c r="D216" s="126">
        <f>VLOOKUP($G216,'2.사업팀제공'!$A:$D,3,FALSE)</f>
        <v>221111</v>
      </c>
      <c r="E216" s="23">
        <f>VLOOKUP($G216,'2.사업팀제공'!$A:$D,4,FALSE)</f>
        <v>205656</v>
      </c>
      <c r="G216" s="91">
        <f t="array" ref="G216">MIN(IF('2.사업팀제공'!$A$6:$A$205&gt;='1.사업팀제공'!B216:B216,'2.사업팀제공'!$A$6:$A$205,""))</f>
        <v>6678504</v>
      </c>
    </row>
    <row r="217" spans="1:7" ht="16.5" customHeight="1">
      <c r="A217" s="146"/>
      <c r="B217" s="156"/>
      <c r="C217" s="78">
        <f>C216*1.0655</f>
        <v>213122.37549999997</v>
      </c>
      <c r="D217" s="127">
        <f>D216*1.0655</f>
        <v>235593.77049999998</v>
      </c>
      <c r="E217" s="20">
        <f>E216*1.0655</f>
        <v>219126.46799999996</v>
      </c>
      <c r="G217" s="92"/>
    </row>
    <row r="218" spans="1:7" ht="16.5" customHeight="1">
      <c r="A218" s="145" t="s">
        <v>143</v>
      </c>
      <c r="B218" s="155">
        <f>'3.소득기준금액계산'!K61</f>
        <v>6789000</v>
      </c>
      <c r="C218" s="38">
        <f>VLOOKUP($G218,'2.사업팀제공'!$A:$D,2,FALSE)</f>
        <v>205656</v>
      </c>
      <c r="D218" s="126">
        <f>VLOOKUP($G218,'2.사업팀제공'!$A:$D,3,FALSE)</f>
        <v>226542</v>
      </c>
      <c r="E218" s="23">
        <f>VLOOKUP($G218,'2.사업팀제공'!$A:$D,4,FALSE)</f>
        <v>211711</v>
      </c>
      <c r="G218" s="91">
        <f t="array" ref="G218">MIN(IF('2.사업팀제공'!$A$6:$A$205&gt;='1.사업팀제공'!B218:B218,'2.사업팀제공'!$A$6:$A$205,""))</f>
        <v>6866661</v>
      </c>
    </row>
    <row r="219" spans="1:7" ht="16.5" customHeight="1">
      <c r="A219" s="146"/>
      <c r="B219" s="156"/>
      <c r="C219" s="78">
        <f>C218*1.0655</f>
        <v>219126.46799999996</v>
      </c>
      <c r="D219" s="127">
        <f>D218*1.0655</f>
        <v>241380.50099999999</v>
      </c>
      <c r="E219" s="20">
        <f>E218*1.0655</f>
        <v>225578.07049999997</v>
      </c>
      <c r="G219" s="92"/>
    </row>
    <row r="220" spans="1:7" ht="16.5" customHeight="1">
      <c r="A220" s="145" t="s">
        <v>271</v>
      </c>
      <c r="B220" s="155">
        <f>'3.소득기준금액계산'!L61</f>
        <v>7036000</v>
      </c>
      <c r="C220" s="38">
        <f>VLOOKUP($G220,'2.사업팀제공'!$A:$D,2,FALSE)</f>
        <v>211711</v>
      </c>
      <c r="D220" s="126">
        <f>VLOOKUP($G220,'2.사업팀제공'!$A:$D,3,FALSE)</f>
        <v>232429</v>
      </c>
      <c r="E220" s="23">
        <f>VLOOKUP($G220,'2.사업팀제공'!$A:$D,4,FALSE)</f>
        <v>218647</v>
      </c>
      <c r="G220" s="91">
        <f t="array" ref="G220">MIN(IF('2.사업팀제공'!$A$6:$A$205&gt;='1.사업팀제공'!B220:B220,'2.사업팀제공'!$A$6:$A$205,""))</f>
        <v>7068805</v>
      </c>
    </row>
    <row r="221" spans="1:7" ht="16.5" customHeight="1">
      <c r="A221" s="146"/>
      <c r="B221" s="156"/>
      <c r="C221" s="78">
        <f>C220*1.0655</f>
        <v>225578.07049999997</v>
      </c>
      <c r="D221" s="127">
        <f>D220*1.0655</f>
        <v>247653.09949999998</v>
      </c>
      <c r="E221" s="20">
        <f>E220*1.0655</f>
        <v>232968.37849999996</v>
      </c>
      <c r="G221" s="92"/>
    </row>
    <row r="222" spans="1:7" ht="16.5" customHeight="1">
      <c r="A222" s="146" t="s">
        <v>274</v>
      </c>
      <c r="B222" s="155">
        <f>'3.소득기준금액계산'!M61</f>
        <v>7283000</v>
      </c>
      <c r="C222" s="38">
        <f>VLOOKUP($G222,'2.사업팀제공'!$A:$D,2,FALSE)</f>
        <v>218647</v>
      </c>
      <c r="D222" s="126">
        <f>VLOOKUP($G222,'2.사업팀제공'!$A:$D,3,FALSE)</f>
        <v>238939</v>
      </c>
      <c r="E222" s="23">
        <f>VLOOKUP($G222,'2.사업팀제공'!$A:$D,4,FALSE)</f>
        <v>226482</v>
      </c>
      <c r="G222" s="91">
        <f t="array" ref="G222">MIN(IF('2.사업팀제공'!$A$6:$A$205&gt;='1.사업팀제공'!B222:B222,'2.사업팀제공'!$A$6:$A$205,""))</f>
        <v>7300417</v>
      </c>
    </row>
    <row r="223" spans="1:7" ht="16.5" customHeight="1" thickBot="1">
      <c r="A223" s="147"/>
      <c r="B223" s="158"/>
      <c r="C223" s="79">
        <f>C222*1.0655</f>
        <v>232968.37849999996</v>
      </c>
      <c r="D223" s="128">
        <f>D222*1.0655</f>
        <v>254589.50449999998</v>
      </c>
      <c r="E223" s="80">
        <f>E222*1.0655</f>
        <v>241316.57099999997</v>
      </c>
      <c r="G223" s="93"/>
    </row>
    <row r="228" spans="1:7" ht="16.5" customHeight="1">
      <c r="A228" s="159" t="s">
        <v>317</v>
      </c>
      <c r="B228" s="159"/>
      <c r="C228" s="159"/>
      <c r="D228" s="159"/>
      <c r="E228" s="159"/>
    </row>
    <row r="229" spans="1:7" ht="16.5" customHeight="1" thickBot="1"/>
    <row r="230" spans="1:7" ht="16.5" customHeight="1">
      <c r="A230" s="136" t="s">
        <v>134</v>
      </c>
      <c r="B230" s="138" t="s">
        <v>135</v>
      </c>
      <c r="C230" s="150" t="s">
        <v>136</v>
      </c>
      <c r="D230" s="150"/>
      <c r="E230" s="151"/>
      <c r="G230" s="148" t="s">
        <v>307</v>
      </c>
    </row>
    <row r="231" spans="1:7" ht="16.5" customHeight="1" thickBot="1">
      <c r="A231" s="137"/>
      <c r="B231" s="139"/>
      <c r="C231" s="76" t="s">
        <v>100</v>
      </c>
      <c r="D231" s="76" t="s">
        <v>101</v>
      </c>
      <c r="E231" s="77" t="s">
        <v>133</v>
      </c>
      <c r="G231" s="149"/>
    </row>
    <row r="232" spans="1:7" ht="16.5" customHeight="1" thickTop="1">
      <c r="A232" s="143" t="s">
        <v>116</v>
      </c>
      <c r="B232" s="156">
        <f>'3.소득기준금액계산'!D67</f>
        <v>1999000</v>
      </c>
      <c r="C232" s="38">
        <f>VLOOKUP($G232,'2.사업팀제공'!$A:$D,2,FALSE)</f>
        <v>59893</v>
      </c>
      <c r="D232" s="126">
        <f>VLOOKUP($G232,'2.사업팀제공'!$A:$D,3,FALSE)</f>
        <v>49383</v>
      </c>
      <c r="E232" s="23">
        <f>VLOOKUP($G232,'2.사업팀제공'!$A:$D,4,FALSE)</f>
        <v>59900</v>
      </c>
      <c r="G232" s="91">
        <f t="array" ref="G232">MIN(IF('2.사업팀제공'!$A$6:$A$205&gt;='1.사업팀제공'!B232:B232,'2.사업팀제공'!$A$6:$A$205,""))</f>
        <v>1999764</v>
      </c>
    </row>
    <row r="233" spans="1:7" ht="16.5" customHeight="1">
      <c r="A233" s="135"/>
      <c r="B233" s="157"/>
      <c r="C233" s="78">
        <f>C232*1.0655</f>
        <v>63815.991499999996</v>
      </c>
      <c r="D233" s="127">
        <f>D232*1.0655</f>
        <v>52617.586499999998</v>
      </c>
      <c r="E233" s="20">
        <f>E232*1.0655</f>
        <v>63823.45</v>
      </c>
      <c r="G233" s="92"/>
    </row>
    <row r="234" spans="1:7" ht="16.5" customHeight="1">
      <c r="A234" s="152" t="s">
        <v>137</v>
      </c>
      <c r="B234" s="157">
        <f>'3.소득기준금액계산'!E67</f>
        <v>3785000</v>
      </c>
      <c r="C234" s="38">
        <f>VLOOKUP($G234,'2.사업팀제공'!$A:$D,2,FALSE)</f>
        <v>113548</v>
      </c>
      <c r="D234" s="126">
        <f>VLOOKUP($G234,'2.사업팀제공'!$A:$D,3,FALSE)</f>
        <v>129345</v>
      </c>
      <c r="E234" s="23">
        <f>VLOOKUP($G234,'2.사업팀제공'!$A:$D,4,FALSE)</f>
        <v>115131</v>
      </c>
      <c r="G234" s="91">
        <f t="array" ref="G234">MIN(IF('2.사업팀제공'!$A$6:$A$205&gt;='1.사업팀제공'!B234:B234,'2.사업팀제공'!$A$6:$A$205,""))</f>
        <v>3791237</v>
      </c>
    </row>
    <row r="235" spans="1:7" ht="16.5" customHeight="1">
      <c r="A235" s="152"/>
      <c r="B235" s="157"/>
      <c r="C235" s="78">
        <f>C234*1.0655</f>
        <v>120985.39399999999</v>
      </c>
      <c r="D235" s="127">
        <f>D234*1.0655</f>
        <v>137817.09749999997</v>
      </c>
      <c r="E235" s="20">
        <f>E234*1.0655</f>
        <v>122672.08049999998</v>
      </c>
      <c r="G235" s="92"/>
    </row>
    <row r="236" spans="1:7" ht="16.5" customHeight="1">
      <c r="A236" s="152" t="s">
        <v>138</v>
      </c>
      <c r="B236" s="157">
        <f>'3.소득기준금액계산'!F67</f>
        <v>5566000</v>
      </c>
      <c r="C236" s="38">
        <f>VLOOKUP($G236,'2.사업팀제공'!$A:$D,2,FALSE)</f>
        <v>169320</v>
      </c>
      <c r="D236" s="126">
        <f>VLOOKUP($G236,'2.사업팀제공'!$A:$D,3,FALSE)</f>
        <v>188937</v>
      </c>
      <c r="E236" s="23">
        <f>VLOOKUP($G236,'2.사업팀제공'!$A:$D,4,FALSE)</f>
        <v>172378</v>
      </c>
      <c r="G236" s="91">
        <f t="array" ref="G236">MIN(IF('2.사업팀제공'!$A$6:$A$205&gt;='1.사업팀제공'!B236:B236,'2.사업팀제공'!$A$6:$A$205,""))</f>
        <v>5653408</v>
      </c>
    </row>
    <row r="237" spans="1:7" ht="16.5" customHeight="1">
      <c r="A237" s="152"/>
      <c r="B237" s="157"/>
      <c r="C237" s="78">
        <f>C236*1.0655</f>
        <v>180410.46</v>
      </c>
      <c r="D237" s="127">
        <f>D236*1.0655</f>
        <v>201312.37349999999</v>
      </c>
      <c r="E237" s="20">
        <f>E236*1.0655</f>
        <v>183668.75899999999</v>
      </c>
      <c r="G237" s="92"/>
    </row>
    <row r="238" spans="1:7" ht="16.5" customHeight="1">
      <c r="A238" s="152" t="s">
        <v>139</v>
      </c>
      <c r="B238" s="157">
        <f>'3.소득기준금액계산'!G67</f>
        <v>6286000</v>
      </c>
      <c r="C238" s="38">
        <f>VLOOKUP($G238,'2.사업팀제공'!$A:$D,2,FALSE)</f>
        <v>190523</v>
      </c>
      <c r="D238" s="126">
        <f>VLOOKUP($G238,'2.사업팀제공'!$A:$D,3,FALSE)</f>
        <v>211470</v>
      </c>
      <c r="E238" s="23">
        <f>VLOOKUP($G238,'2.사업팀제공'!$A:$D,4,FALSE)</f>
        <v>195047</v>
      </c>
      <c r="G238" s="91">
        <f t="array" ref="G238">MIN(IF('2.사업팀제공'!$A$6:$A$205&gt;='1.사업팀제공'!B238:B238,'2.사업팀제공'!$A$6:$A$205,""))</f>
        <v>6361375</v>
      </c>
    </row>
    <row r="239" spans="1:7" ht="16.5" customHeight="1">
      <c r="A239" s="152"/>
      <c r="B239" s="157"/>
      <c r="C239" s="78">
        <f>C238*1.0655</f>
        <v>203002.25649999999</v>
      </c>
      <c r="D239" s="127">
        <f>D238*1.0655</f>
        <v>225321.28499999997</v>
      </c>
      <c r="E239" s="20">
        <f>E238*1.0655</f>
        <v>207822.57849999997</v>
      </c>
      <c r="G239" s="92"/>
    </row>
    <row r="240" spans="1:7" ht="16.5" customHeight="1">
      <c r="A240" s="145" t="s">
        <v>140</v>
      </c>
      <c r="B240" s="155">
        <f>'3.소득기준금액계산'!H67</f>
        <v>6554000</v>
      </c>
      <c r="C240" s="38">
        <f>VLOOKUP($G240,'2.사업팀제공'!$A:$D,2,FALSE)</f>
        <v>200021</v>
      </c>
      <c r="D240" s="126">
        <f>VLOOKUP($G240,'2.사업팀제공'!$A:$D,3,FALSE)</f>
        <v>221111</v>
      </c>
      <c r="E240" s="23">
        <f>VLOOKUP($G240,'2.사업팀제공'!$A:$D,4,FALSE)</f>
        <v>205656</v>
      </c>
      <c r="G240" s="91">
        <f t="array" ref="G240">MIN(IF('2.사업팀제공'!$A$6:$A$205&gt;='1.사업팀제공'!B240:B240,'2.사업팀제공'!$A$6:$A$205,""))</f>
        <v>6678504</v>
      </c>
    </row>
    <row r="241" spans="1:7" ht="16.5" customHeight="1">
      <c r="A241" s="146"/>
      <c r="B241" s="156"/>
      <c r="C241" s="78">
        <f>C240*1.0655</f>
        <v>213122.37549999997</v>
      </c>
      <c r="D241" s="127">
        <f>D240*1.0655</f>
        <v>235593.77049999998</v>
      </c>
      <c r="E241" s="20">
        <f>E240*1.0655</f>
        <v>219126.46799999996</v>
      </c>
      <c r="G241" s="92"/>
    </row>
    <row r="242" spans="1:7" ht="16.5" customHeight="1">
      <c r="A242" s="145" t="s">
        <v>128</v>
      </c>
      <c r="B242" s="155">
        <f>'3.소득기준금액계산'!I67</f>
        <v>6821000</v>
      </c>
      <c r="C242" s="38">
        <f>VLOOKUP($G242,'2.사업팀제공'!$A:$D,2,FALSE)</f>
        <v>205656</v>
      </c>
      <c r="D242" s="126">
        <f>VLOOKUP($G242,'2.사업팀제공'!$A:$D,3,FALSE)</f>
        <v>226542</v>
      </c>
      <c r="E242" s="23">
        <f>VLOOKUP($G242,'2.사업팀제공'!$A:$D,4,FALSE)</f>
        <v>211711</v>
      </c>
      <c r="G242" s="91">
        <f t="array" ref="G242">MIN(IF('2.사업팀제공'!$A$6:$A$205&gt;='1.사업팀제공'!B242:B242,'2.사업팀제공'!$A$6:$A$205,""))</f>
        <v>6866661</v>
      </c>
    </row>
    <row r="243" spans="1:7" ht="16.5" customHeight="1">
      <c r="A243" s="146"/>
      <c r="B243" s="156"/>
      <c r="C243" s="78">
        <f>C242*1.0655</f>
        <v>219126.46799999996</v>
      </c>
      <c r="D243" s="127">
        <f>D242*1.0655</f>
        <v>241380.50099999999</v>
      </c>
      <c r="E243" s="20">
        <f>E242*1.0655</f>
        <v>225578.07049999997</v>
      </c>
      <c r="G243" s="92"/>
    </row>
    <row r="244" spans="1:7" ht="16.5" customHeight="1">
      <c r="A244" s="145" t="s">
        <v>129</v>
      </c>
      <c r="B244" s="155">
        <f>'3.소득기준금액계산'!J67</f>
        <v>7088000</v>
      </c>
      <c r="C244" s="38">
        <f>VLOOKUP($G244,'2.사업팀제공'!$A:$D,2,FALSE)</f>
        <v>218647</v>
      </c>
      <c r="D244" s="126">
        <f>VLOOKUP($G244,'2.사업팀제공'!$A:$D,3,FALSE)</f>
        <v>238939</v>
      </c>
      <c r="E244" s="23">
        <f>VLOOKUP($G244,'2.사업팀제공'!$A:$D,4,FALSE)</f>
        <v>226482</v>
      </c>
      <c r="G244" s="91">
        <f t="array" ref="G244">MIN(IF('2.사업팀제공'!$A$6:$A$205&gt;='1.사업팀제공'!B244:B244,'2.사업팀제공'!$A$6:$A$205,""))</f>
        <v>7300417</v>
      </c>
    </row>
    <row r="245" spans="1:7" ht="16.5" customHeight="1">
      <c r="A245" s="146"/>
      <c r="B245" s="156"/>
      <c r="C245" s="78">
        <f>C244*1.0655</f>
        <v>232968.37849999996</v>
      </c>
      <c r="D245" s="127">
        <f>D244*1.0655</f>
        <v>254589.50449999998</v>
      </c>
      <c r="E245" s="20">
        <f>E244*1.0655</f>
        <v>241316.57099999997</v>
      </c>
      <c r="G245" s="92"/>
    </row>
    <row r="246" spans="1:7" ht="16.5" customHeight="1">
      <c r="A246" s="145" t="s">
        <v>143</v>
      </c>
      <c r="B246" s="155">
        <f>'3.소득기준금액계산'!K67</f>
        <v>7355000</v>
      </c>
      <c r="C246" s="38">
        <f>VLOOKUP($G246,'2.사업팀제공'!$A:$D,2,FALSE)</f>
        <v>226482</v>
      </c>
      <c r="D246" s="126">
        <f>VLOOKUP($G246,'2.사업팀제공'!$A:$D,3,FALSE)</f>
        <v>246237</v>
      </c>
      <c r="E246" s="23">
        <f>VLOOKUP($G246,'2.사업팀제공'!$A:$D,4,FALSE)</f>
        <v>235069</v>
      </c>
      <c r="G246" s="91">
        <f t="array" ref="G246">MIN(IF('2.사업팀제공'!$A$6:$A$205&gt;='1.사업팀제공'!B246:B246,'2.사업팀제공'!$A$6:$A$205,""))</f>
        <v>7562017</v>
      </c>
    </row>
    <row r="247" spans="1:7" ht="16.5" customHeight="1">
      <c r="A247" s="146"/>
      <c r="B247" s="156"/>
      <c r="C247" s="78">
        <f>C246*1.0655</f>
        <v>241316.57099999997</v>
      </c>
      <c r="D247" s="127">
        <f>D246*1.0655</f>
        <v>262365.52349999995</v>
      </c>
      <c r="E247" s="20">
        <f>E246*1.0655</f>
        <v>250466.01949999997</v>
      </c>
      <c r="G247" s="92"/>
    </row>
    <row r="248" spans="1:7" ht="16.5" customHeight="1">
      <c r="A248" s="145" t="s">
        <v>271</v>
      </c>
      <c r="B248" s="155">
        <f>'3.소득기준금액계산'!L67</f>
        <v>7622000</v>
      </c>
      <c r="C248" s="38">
        <f>VLOOKUP($G248,'2.사업팀제공'!$A:$D,2,FALSE)</f>
        <v>235069</v>
      </c>
      <c r="D248" s="126">
        <f>VLOOKUP($G248,'2.사업팀제공'!$A:$D,3,FALSE)</f>
        <v>254344</v>
      </c>
      <c r="E248" s="23">
        <f>VLOOKUP($G248,'2.사업팀제공'!$A:$D,4,FALSE)</f>
        <v>244086</v>
      </c>
      <c r="G248" s="91">
        <f t="array" ref="G248">MIN(IF('2.사업팀제공'!$A$6:$A$205&gt;='1.사업팀제공'!B248:B248,'2.사업팀제공'!$A$6:$A$205,""))</f>
        <v>7848702</v>
      </c>
    </row>
    <row r="249" spans="1:7" ht="16.5" customHeight="1">
      <c r="A249" s="146"/>
      <c r="B249" s="156"/>
      <c r="C249" s="78">
        <f>C248*1.0655</f>
        <v>250466.01949999997</v>
      </c>
      <c r="D249" s="127">
        <f>D248*1.0655</f>
        <v>271003.53199999995</v>
      </c>
      <c r="E249" s="20">
        <f>E248*1.0655</f>
        <v>260073.63299999997</v>
      </c>
      <c r="G249" s="92"/>
    </row>
    <row r="250" spans="1:7" ht="16.5" customHeight="1">
      <c r="A250" s="146" t="s">
        <v>274</v>
      </c>
      <c r="B250" s="155">
        <f>'3.소득기준금액계산'!M67</f>
        <v>7890000</v>
      </c>
      <c r="C250" s="38">
        <f>VLOOKUP($G250,'2.사업팀제공'!$A:$D,2,FALSE)</f>
        <v>244086</v>
      </c>
      <c r="D250" s="126">
        <f>VLOOKUP($G250,'2.사업팀제공'!$A:$D,3,FALSE)</f>
        <v>263557</v>
      </c>
      <c r="E250" s="23">
        <f>VLOOKUP($G250,'2.사업팀제공'!$A:$D,4,FALSE)</f>
        <v>254678</v>
      </c>
      <c r="G250" s="91">
        <f t="array" ref="G250">MIN(IF('2.사업팀제공'!$A$6:$A$205&gt;='1.사업팀제공'!B250:B250,'2.사업팀제공'!$A$6:$A$205,""))</f>
        <v>8149781</v>
      </c>
    </row>
    <row r="251" spans="1:7" ht="16.5" customHeight="1" thickBot="1">
      <c r="A251" s="147"/>
      <c r="B251" s="158"/>
      <c r="C251" s="79">
        <f>C250*1.0655</f>
        <v>260073.63299999997</v>
      </c>
      <c r="D251" s="128">
        <f>D250*1.0655</f>
        <v>280819.98349999997</v>
      </c>
      <c r="E251" s="80">
        <f>E250*1.0655</f>
        <v>271359.40899999999</v>
      </c>
      <c r="G251" s="93"/>
    </row>
    <row r="256" spans="1:7" ht="16.5" customHeight="1">
      <c r="A256" s="159" t="s">
        <v>318</v>
      </c>
      <c r="B256" s="159"/>
      <c r="C256" s="159"/>
      <c r="D256" s="159"/>
      <c r="E256" s="159"/>
    </row>
    <row r="257" spans="1:7" ht="16.5" customHeight="1" thickBot="1"/>
    <row r="258" spans="1:7" ht="16.5" customHeight="1">
      <c r="A258" s="165" t="s">
        <v>134</v>
      </c>
      <c r="B258" s="167" t="s">
        <v>135</v>
      </c>
      <c r="C258" s="150" t="s">
        <v>136</v>
      </c>
      <c r="D258" s="150"/>
      <c r="E258" s="151"/>
      <c r="G258" s="148" t="s">
        <v>307</v>
      </c>
    </row>
    <row r="259" spans="1:7" ht="16.5" customHeight="1" thickBot="1">
      <c r="A259" s="166"/>
      <c r="B259" s="168"/>
      <c r="C259" s="76" t="s">
        <v>100</v>
      </c>
      <c r="D259" s="76" t="s">
        <v>101</v>
      </c>
      <c r="E259" s="77" t="s">
        <v>133</v>
      </c>
      <c r="G259" s="149"/>
    </row>
    <row r="260" spans="1:7" ht="16.5" customHeight="1" thickTop="1">
      <c r="A260" s="164" t="s">
        <v>116</v>
      </c>
      <c r="B260" s="156">
        <f>'3.소득기준금액계산'!D73</f>
        <v>2307000</v>
      </c>
      <c r="C260" s="38">
        <f>VLOOKUP($G260,'2.사업팀제공'!$A:$D,2,FALSE)</f>
        <v>69454</v>
      </c>
      <c r="D260" s="126">
        <f>VLOOKUP($G260,'2.사업팀제공'!$A:$D,3,FALSE)</f>
        <v>66705</v>
      </c>
      <c r="E260" s="23">
        <f>VLOOKUP($G260,'2.사업팀제공'!$A:$D,4,FALSE)</f>
        <v>70294</v>
      </c>
      <c r="G260" s="91">
        <f t="array" ref="G260">MIN(IF('2.사업팀제공'!$A$6:$A$205&gt;='1.사업팀제공'!B260:B260,'2.사업팀제공'!$A$6:$A$205,""))</f>
        <v>2318995</v>
      </c>
    </row>
    <row r="261" spans="1:7" ht="16.5" customHeight="1">
      <c r="A261" s="146"/>
      <c r="B261" s="157"/>
      <c r="C261" s="78">
        <f>C260*1.0655</f>
        <v>74003.236999999994</v>
      </c>
      <c r="D261" s="127">
        <f>D260*1.0655</f>
        <v>71074.177499999991</v>
      </c>
      <c r="E261" s="20">
        <f>E260*1.0655</f>
        <v>74898.256999999998</v>
      </c>
      <c r="G261" s="92"/>
    </row>
    <row r="262" spans="1:7" ht="16.5" customHeight="1">
      <c r="A262" s="145" t="s">
        <v>137</v>
      </c>
      <c r="B262" s="157">
        <f>'3.소득기준금액계산'!E73</f>
        <v>4368000</v>
      </c>
      <c r="C262" s="38">
        <f>VLOOKUP($G262,'2.사업팀제공'!$A:$D,2,FALSE)</f>
        <v>132707</v>
      </c>
      <c r="D262" s="126">
        <f>VLOOKUP($G262,'2.사업팀제공'!$A:$D,3,FALSE)</f>
        <v>150713</v>
      </c>
      <c r="E262" s="23">
        <f>VLOOKUP($G262,'2.사업팀제공'!$A:$D,4,FALSE)</f>
        <v>134681</v>
      </c>
      <c r="G262" s="91">
        <f t="array" ref="G262">MIN(IF('2.사업팀제공'!$A$6:$A$205&gt;='1.사업팀제공'!B262:B262,'2.사업팀제공'!$A$6:$A$205,""))</f>
        <v>4430949</v>
      </c>
    </row>
    <row r="263" spans="1:7" ht="16.5" customHeight="1">
      <c r="A263" s="146"/>
      <c r="B263" s="157"/>
      <c r="C263" s="78">
        <f>C262*1.0655</f>
        <v>141399.30849999998</v>
      </c>
      <c r="D263" s="127">
        <f>D262*1.0655</f>
        <v>160584.7015</v>
      </c>
      <c r="E263" s="20">
        <f>E262*1.0655</f>
        <v>143502.60549999998</v>
      </c>
      <c r="G263" s="92"/>
    </row>
    <row r="264" spans="1:7" ht="16.5" customHeight="1">
      <c r="A264" s="145" t="s">
        <v>138</v>
      </c>
      <c r="B264" s="157">
        <f>'3.소득기준금액계산'!F73</f>
        <v>6422000</v>
      </c>
      <c r="C264" s="38">
        <f>VLOOKUP($G264,'2.사업팀제공'!$A:$D,2,FALSE)</f>
        <v>195047</v>
      </c>
      <c r="D264" s="126">
        <f>VLOOKUP($G264,'2.사업팀제공'!$A:$D,3,FALSE)</f>
        <v>216117</v>
      </c>
      <c r="E264" s="23">
        <f>VLOOKUP($G264,'2.사업팀제공'!$A:$D,4,FALSE)</f>
        <v>200021</v>
      </c>
      <c r="G264" s="91">
        <f t="array" ref="G264">MIN(IF('2.사업팀제공'!$A$6:$A$205&gt;='1.사업팀제공'!B264:B264,'2.사업팀제공'!$A$6:$A$205,""))</f>
        <v>6512422</v>
      </c>
    </row>
    <row r="265" spans="1:7" ht="16.5" customHeight="1">
      <c r="A265" s="146"/>
      <c r="B265" s="157"/>
      <c r="C265" s="78">
        <f>C264*1.0655</f>
        <v>207822.57849999997</v>
      </c>
      <c r="D265" s="127">
        <f>D264*1.0655</f>
        <v>230272.66349999997</v>
      </c>
      <c r="E265" s="20">
        <f>E264*1.0655</f>
        <v>213122.37549999997</v>
      </c>
      <c r="G265" s="92"/>
    </row>
    <row r="266" spans="1:7" ht="16.5" customHeight="1">
      <c r="A266" s="145" t="s">
        <v>139</v>
      </c>
      <c r="B266" s="157">
        <f>'3.소득기준금액계산'!G73</f>
        <v>7254000</v>
      </c>
      <c r="C266" s="38">
        <f>VLOOKUP($G266,'2.사업팀제공'!$A:$D,2,FALSE)</f>
        <v>218647</v>
      </c>
      <c r="D266" s="126">
        <f>VLOOKUP($G266,'2.사업팀제공'!$A:$D,3,FALSE)</f>
        <v>238939</v>
      </c>
      <c r="E266" s="23">
        <f>VLOOKUP($G266,'2.사업팀제공'!$A:$D,4,FALSE)</f>
        <v>226482</v>
      </c>
      <c r="G266" s="91">
        <f t="array" ref="G266">MIN(IF('2.사업팀제공'!$A$6:$A$205&gt;='1.사업팀제공'!B266:B266,'2.사업팀제공'!$A$6:$A$205,""))</f>
        <v>7300417</v>
      </c>
    </row>
    <row r="267" spans="1:7" ht="16.5" customHeight="1">
      <c r="A267" s="146"/>
      <c r="B267" s="157"/>
      <c r="C267" s="78">
        <f>C266*1.0655</f>
        <v>232968.37849999996</v>
      </c>
      <c r="D267" s="127">
        <f>D266*1.0655</f>
        <v>254589.50449999998</v>
      </c>
      <c r="E267" s="20">
        <f>E266*1.0655</f>
        <v>241316.57099999997</v>
      </c>
      <c r="G267" s="92"/>
    </row>
    <row r="268" spans="1:7" ht="16.5" customHeight="1">
      <c r="A268" s="145" t="s">
        <v>140</v>
      </c>
      <c r="B268" s="155">
        <f>'3.소득기준금액계산'!H73</f>
        <v>7562000</v>
      </c>
      <c r="C268" s="38">
        <f>VLOOKUP($G268,'2.사업팀제공'!$A:$D,2,FALSE)</f>
        <v>226482</v>
      </c>
      <c r="D268" s="126">
        <f>VLOOKUP($G268,'2.사업팀제공'!$A:$D,3,FALSE)</f>
        <v>246237</v>
      </c>
      <c r="E268" s="23">
        <f>VLOOKUP($G268,'2.사업팀제공'!$A:$D,4,FALSE)</f>
        <v>235069</v>
      </c>
      <c r="G268" s="91">
        <f t="array" ref="G268">MIN(IF('2.사업팀제공'!$A$6:$A$205&gt;='1.사업팀제공'!B268:B268,'2.사업팀제공'!$A$6:$A$205,""))</f>
        <v>7562017</v>
      </c>
    </row>
    <row r="269" spans="1:7" ht="16.5" customHeight="1">
      <c r="A269" s="146"/>
      <c r="B269" s="156"/>
      <c r="C269" s="78">
        <f>C268*1.0655</f>
        <v>241316.57099999997</v>
      </c>
      <c r="D269" s="127">
        <f>D268*1.0655</f>
        <v>262365.52349999995</v>
      </c>
      <c r="E269" s="20">
        <f>E268*1.0655</f>
        <v>250466.01949999997</v>
      </c>
      <c r="G269" s="92"/>
    </row>
    <row r="270" spans="1:7" ht="16.5" customHeight="1">
      <c r="A270" s="135" t="s">
        <v>128</v>
      </c>
      <c r="B270" s="155">
        <f>'3.소득기준금액계산'!I73</f>
        <v>7870000</v>
      </c>
      <c r="C270" s="38">
        <f>VLOOKUP($G270,'2.사업팀제공'!$A:$D,2,FALSE)</f>
        <v>244086</v>
      </c>
      <c r="D270" s="126">
        <f>VLOOKUP($G270,'2.사업팀제공'!$A:$D,3,FALSE)</f>
        <v>263557</v>
      </c>
      <c r="E270" s="23">
        <f>VLOOKUP($G270,'2.사업팀제공'!$A:$D,4,FALSE)</f>
        <v>254678</v>
      </c>
      <c r="G270" s="91">
        <f t="array" ref="G270">MIN(IF('2.사업팀제공'!$A$6:$A$205&gt;='1.사업팀제공'!B270:B270,'2.사업팀제공'!$A$6:$A$205,""))</f>
        <v>8149781</v>
      </c>
    </row>
    <row r="271" spans="1:7" ht="16.5" customHeight="1">
      <c r="A271" s="135"/>
      <c r="B271" s="156"/>
      <c r="C271" s="78">
        <f>C270*1.0655</f>
        <v>260073.63299999997</v>
      </c>
      <c r="D271" s="127">
        <f>D270*1.0655</f>
        <v>280819.98349999997</v>
      </c>
      <c r="E271" s="20">
        <f>E270*1.0655</f>
        <v>271359.40899999999</v>
      </c>
      <c r="G271" s="92"/>
    </row>
    <row r="272" spans="1:7" ht="16.5" customHeight="1">
      <c r="A272" s="135" t="s">
        <v>129</v>
      </c>
      <c r="B272" s="155">
        <f>'3.소득기준금액계산'!J73</f>
        <v>8179000</v>
      </c>
      <c r="C272" s="38">
        <f>VLOOKUP($G272,'2.사업팀제공'!$A:$D,2,FALSE)</f>
        <v>254678</v>
      </c>
      <c r="D272" s="126">
        <f>VLOOKUP($G272,'2.사업팀제공'!$A:$D,3,FALSE)</f>
        <v>274177</v>
      </c>
      <c r="E272" s="23">
        <f>VLOOKUP($G272,'2.사업팀제공'!$A:$D,4,FALSE)</f>
        <v>267342</v>
      </c>
      <c r="G272" s="91">
        <f t="array" ref="G272">MIN(IF('2.사업팀제공'!$A$6:$A$205&gt;='1.사업팀제공'!B272:B272,'2.사업팀제공'!$A$6:$A$205,""))</f>
        <v>8503424</v>
      </c>
    </row>
    <row r="273" spans="1:7" ht="16.5" customHeight="1">
      <c r="A273" s="135"/>
      <c r="B273" s="156"/>
      <c r="C273" s="78">
        <f>C272*1.0655</f>
        <v>271359.40899999999</v>
      </c>
      <c r="D273" s="127">
        <f>D272*1.0655</f>
        <v>292135.59349999996</v>
      </c>
      <c r="E273" s="20">
        <f>E272*1.0655</f>
        <v>284852.90099999995</v>
      </c>
      <c r="G273" s="92"/>
    </row>
    <row r="274" spans="1:7" ht="16.5" customHeight="1">
      <c r="A274" s="142" t="s">
        <v>272</v>
      </c>
      <c r="B274" s="155">
        <f>'3.소득기준금액계산'!K73</f>
        <v>8487000</v>
      </c>
      <c r="C274" s="38">
        <f>VLOOKUP($G274,'2.사업팀제공'!$A:$D,2,FALSE)</f>
        <v>254678</v>
      </c>
      <c r="D274" s="126">
        <f>VLOOKUP($G274,'2.사업팀제공'!$A:$D,3,FALSE)</f>
        <v>274177</v>
      </c>
      <c r="E274" s="23">
        <f>VLOOKUP($G274,'2.사업팀제공'!$A:$D,4,FALSE)</f>
        <v>267342</v>
      </c>
      <c r="G274" s="91">
        <f t="array" ref="G274">MIN(IF('2.사업팀제공'!$A$6:$A$205&gt;='1.사업팀제공'!B274:B274,'2.사업팀제공'!$A$6:$A$205,""))</f>
        <v>8503424</v>
      </c>
    </row>
    <row r="275" spans="1:7" ht="16.5" customHeight="1">
      <c r="A275" s="143"/>
      <c r="B275" s="156"/>
      <c r="C275" s="78">
        <f>C274*1.0655</f>
        <v>271359.40899999999</v>
      </c>
      <c r="D275" s="127">
        <f>D274*1.0655</f>
        <v>292135.59349999996</v>
      </c>
      <c r="E275" s="20">
        <f>E274*1.0655</f>
        <v>284852.90099999995</v>
      </c>
      <c r="G275" s="92"/>
    </row>
    <row r="276" spans="1:7" ht="16.5" customHeight="1">
      <c r="A276" s="145" t="s">
        <v>271</v>
      </c>
      <c r="B276" s="155">
        <f>'3.소득기준금액계산'!L73</f>
        <v>8795000</v>
      </c>
      <c r="C276" s="38">
        <f>VLOOKUP($G276,'2.사업팀제공'!$A:$D,2,FALSE)</f>
        <v>267342</v>
      </c>
      <c r="D276" s="126">
        <f>VLOOKUP($G276,'2.사업팀제공'!$A:$D,3,FALSE)</f>
        <v>286630</v>
      </c>
      <c r="E276" s="23">
        <f>VLOOKUP($G276,'2.사업팀제공'!$A:$D,4,FALSE)</f>
        <v>282933</v>
      </c>
      <c r="G276" s="91">
        <f t="array" ref="G276">MIN(IF('2.사업팀제공'!$A$6:$A$205&gt;='1.사업팀제공'!B276:B276,'2.사업팀제공'!$A$6:$A$205,""))</f>
        <v>8926273</v>
      </c>
    </row>
    <row r="277" spans="1:7" ht="16.5" customHeight="1">
      <c r="A277" s="146"/>
      <c r="B277" s="156"/>
      <c r="C277" s="78">
        <f>C276*1.0655</f>
        <v>284852.90099999995</v>
      </c>
      <c r="D277" s="127">
        <f>D276*1.0655</f>
        <v>305404.26499999996</v>
      </c>
      <c r="E277" s="20">
        <f>E276*1.0655</f>
        <v>301465.11149999994</v>
      </c>
      <c r="G277" s="92"/>
    </row>
    <row r="278" spans="1:7" ht="16.5" customHeight="1">
      <c r="A278" s="146" t="s">
        <v>274</v>
      </c>
      <c r="B278" s="155">
        <f>'3.소득기준금액계산'!M73</f>
        <v>9103000</v>
      </c>
      <c r="C278" s="38">
        <f>VLOOKUP($G278,'2.사업팀제공'!$A:$D,2,FALSE)</f>
        <v>282933</v>
      </c>
      <c r="D278" s="126">
        <f>VLOOKUP($G278,'2.사업팀제공'!$A:$D,3,FALSE)</f>
        <v>301713</v>
      </c>
      <c r="E278" s="23">
        <f>VLOOKUP($G278,'2.사업팀제공'!$A:$D,4,FALSE)</f>
        <v>302964</v>
      </c>
      <c r="G278" s="91">
        <f t="array" ref="G278">MIN(IF('2.사업팀제공'!$A$6:$A$205&gt;='1.사업팀제공'!B278:B278,'2.사업팀제공'!$A$6:$A$205,""))</f>
        <v>9446851</v>
      </c>
    </row>
    <row r="279" spans="1:7" ht="16.5" customHeight="1" thickBot="1">
      <c r="A279" s="147"/>
      <c r="B279" s="158"/>
      <c r="C279" s="79">
        <f>C278*1.0655</f>
        <v>301465.11149999994</v>
      </c>
      <c r="D279" s="128">
        <f>D278*1.0655</f>
        <v>321475.20149999997</v>
      </c>
      <c r="E279" s="80">
        <f>E278*1.0655</f>
        <v>322808.14199999999</v>
      </c>
      <c r="G279" s="93"/>
    </row>
    <row r="284" spans="1:7" ht="16.5" customHeight="1">
      <c r="A284" s="159" t="s">
        <v>319</v>
      </c>
      <c r="B284" s="159"/>
      <c r="C284" s="159"/>
      <c r="D284" s="159"/>
      <c r="E284" s="159"/>
    </row>
    <row r="285" spans="1:7" ht="16.5" customHeight="1" thickBot="1"/>
    <row r="286" spans="1:7" ht="16.5" customHeight="1">
      <c r="A286" s="136" t="s">
        <v>134</v>
      </c>
      <c r="B286" s="138" t="s">
        <v>135</v>
      </c>
      <c r="C286" s="150" t="s">
        <v>136</v>
      </c>
      <c r="D286" s="150"/>
      <c r="E286" s="151"/>
      <c r="G286" s="148" t="s">
        <v>307</v>
      </c>
    </row>
    <row r="287" spans="1:7" ht="16.5" customHeight="1" thickBot="1">
      <c r="A287" s="137"/>
      <c r="B287" s="139"/>
      <c r="C287" s="76" t="s">
        <v>100</v>
      </c>
      <c r="D287" s="76" t="s">
        <v>101</v>
      </c>
      <c r="E287" s="77" t="s">
        <v>133</v>
      </c>
      <c r="G287" s="149"/>
    </row>
    <row r="288" spans="1:7" ht="16.5" customHeight="1" thickTop="1">
      <c r="A288" s="146" t="s">
        <v>116</v>
      </c>
      <c r="B288" s="156">
        <f>'3.소득기준금액계산'!D79</f>
        <v>2460000</v>
      </c>
      <c r="C288" s="38">
        <f>VLOOKUP($G288,'2.사업팀제공'!$A:$D,2,FALSE)</f>
        <v>74266</v>
      </c>
      <c r="D288" s="126">
        <f>VLOOKUP($G288,'2.사업팀제공'!$A:$D,3,FALSE)</f>
        <v>73837</v>
      </c>
      <c r="E288" s="23">
        <f>VLOOKUP($G288,'2.사업팀제공'!$A:$D,4,FALSE)</f>
        <v>74871</v>
      </c>
      <c r="G288" s="91">
        <f t="array" ref="G288">MIN(IF('2.사업팀제공'!$A$6:$A$205&gt;='1.사업팀제공'!B288:B288,'2.사업팀제공'!$A$6:$A$205,""))</f>
        <v>2479675</v>
      </c>
    </row>
    <row r="289" spans="1:7" ht="16.5" customHeight="1">
      <c r="A289" s="152"/>
      <c r="B289" s="157"/>
      <c r="C289" s="78">
        <f>C288*1.0655</f>
        <v>79130.422999999995</v>
      </c>
      <c r="D289" s="127">
        <f>D288*1.0655</f>
        <v>78673.323499999999</v>
      </c>
      <c r="E289" s="20">
        <f>E288*1.0655</f>
        <v>79775.050499999998</v>
      </c>
      <c r="G289" s="92"/>
    </row>
    <row r="290" spans="1:7" ht="16.5" customHeight="1">
      <c r="A290" s="152" t="s">
        <v>137</v>
      </c>
      <c r="B290" s="157">
        <f>'3.소득기준금액계산'!E79</f>
        <v>4659000</v>
      </c>
      <c r="C290" s="38">
        <f>VLOOKUP($G290,'2.사업팀제공'!$A:$D,2,FALSE)</f>
        <v>141098</v>
      </c>
      <c r="D290" s="126">
        <f>VLOOKUP($G290,'2.사업팀제공'!$A:$D,3,FALSE)</f>
        <v>159498</v>
      </c>
      <c r="E290" s="23">
        <f>VLOOKUP($G290,'2.사업팀제공'!$A:$D,4,FALSE)</f>
        <v>143354</v>
      </c>
      <c r="G290" s="91">
        <f t="array" ref="G290">MIN(IF('2.사업팀제공'!$A$6:$A$205&gt;='1.사업팀제공'!B290:B290,'2.사업팀제공'!$A$6:$A$205,""))</f>
        <v>4711133</v>
      </c>
    </row>
    <row r="291" spans="1:7" ht="16.5" customHeight="1">
      <c r="A291" s="152"/>
      <c r="B291" s="157"/>
      <c r="C291" s="78">
        <f>C290*1.0655</f>
        <v>150339.91899999999</v>
      </c>
      <c r="D291" s="127">
        <f>D290*1.0655</f>
        <v>169945.11899999998</v>
      </c>
      <c r="E291" s="20">
        <f>E290*1.0655</f>
        <v>152743.68699999998</v>
      </c>
      <c r="G291" s="92"/>
    </row>
    <row r="292" spans="1:7" ht="16.5" customHeight="1">
      <c r="A292" s="152" t="s">
        <v>138</v>
      </c>
      <c r="B292" s="157">
        <f>'3.소득기준금액계산'!F79</f>
        <v>6850000</v>
      </c>
      <c r="C292" s="38">
        <f>VLOOKUP($G292,'2.사업팀제공'!$A:$D,2,FALSE)</f>
        <v>205656</v>
      </c>
      <c r="D292" s="126">
        <f>VLOOKUP($G292,'2.사업팀제공'!$A:$D,3,FALSE)</f>
        <v>226542</v>
      </c>
      <c r="E292" s="23">
        <f>VLOOKUP($G292,'2.사업팀제공'!$A:$D,4,FALSE)</f>
        <v>211711</v>
      </c>
      <c r="G292" s="91">
        <f t="array" ref="G292">MIN(IF('2.사업팀제공'!$A$6:$A$205&gt;='1.사업팀제공'!B292:B292,'2.사업팀제공'!$A$6:$A$205,""))</f>
        <v>6866661</v>
      </c>
    </row>
    <row r="293" spans="1:7" ht="16.5" customHeight="1">
      <c r="A293" s="152"/>
      <c r="B293" s="157"/>
      <c r="C293" s="78">
        <f>C292*1.0655</f>
        <v>219126.46799999996</v>
      </c>
      <c r="D293" s="127">
        <f>D292*1.0655</f>
        <v>241380.50099999999</v>
      </c>
      <c r="E293" s="20">
        <f>E292*1.0655</f>
        <v>225578.07049999997</v>
      </c>
      <c r="G293" s="92"/>
    </row>
    <row r="294" spans="1:7" ht="16.5" customHeight="1">
      <c r="A294" s="152" t="s">
        <v>139</v>
      </c>
      <c r="B294" s="157">
        <f>'3.소득기준금액계산'!G79</f>
        <v>7737000</v>
      </c>
      <c r="C294" s="38">
        <f>VLOOKUP($G294,'2.사업팀제공'!$A:$D,2,FALSE)</f>
        <v>235069</v>
      </c>
      <c r="D294" s="126">
        <f>VLOOKUP($G294,'2.사업팀제공'!$A:$D,3,FALSE)</f>
        <v>254344</v>
      </c>
      <c r="E294" s="23">
        <f>VLOOKUP($G294,'2.사업팀제공'!$A:$D,4,FALSE)</f>
        <v>244086</v>
      </c>
      <c r="G294" s="91">
        <f t="array" ref="G294">MIN(IF('2.사업팀제공'!$A$6:$A$205&gt;='1.사업팀제공'!B294:B294,'2.사업팀제공'!$A$6:$A$205,""))</f>
        <v>7848702</v>
      </c>
    </row>
    <row r="295" spans="1:7" ht="16.5" customHeight="1">
      <c r="A295" s="152"/>
      <c r="B295" s="157"/>
      <c r="C295" s="78">
        <f>C294*1.0655</f>
        <v>250466.01949999997</v>
      </c>
      <c r="D295" s="127">
        <f>D294*1.0655</f>
        <v>271003.53199999995</v>
      </c>
      <c r="E295" s="20">
        <f>E294*1.0655</f>
        <v>260073.63299999997</v>
      </c>
      <c r="G295" s="92"/>
    </row>
    <row r="296" spans="1:7" ht="16.5" customHeight="1">
      <c r="A296" s="145" t="s">
        <v>140</v>
      </c>
      <c r="B296" s="155">
        <f>'3.소득기준금액계산'!H79</f>
        <v>8066000</v>
      </c>
      <c r="C296" s="38">
        <f>VLOOKUP($G296,'2.사업팀제공'!$A:$D,2,FALSE)</f>
        <v>244086</v>
      </c>
      <c r="D296" s="126">
        <f>VLOOKUP($G296,'2.사업팀제공'!$A:$D,3,FALSE)</f>
        <v>263557</v>
      </c>
      <c r="E296" s="23">
        <f>VLOOKUP($G296,'2.사업팀제공'!$A:$D,4,FALSE)</f>
        <v>254678</v>
      </c>
      <c r="G296" s="91">
        <f t="array" ref="G296">MIN(IF('2.사업팀제공'!$A$6:$A$205&gt;='1.사업팀제공'!B296:B296,'2.사업팀제공'!$A$6:$A$205,""))</f>
        <v>8149781</v>
      </c>
    </row>
    <row r="297" spans="1:7" ht="16.5" customHeight="1">
      <c r="A297" s="146"/>
      <c r="B297" s="156"/>
      <c r="C297" s="78">
        <f>C296*1.0655</f>
        <v>260073.63299999997</v>
      </c>
      <c r="D297" s="127">
        <f>D296*1.0655</f>
        <v>280819.98349999997</v>
      </c>
      <c r="E297" s="20">
        <f>E296*1.0655</f>
        <v>271359.40899999999</v>
      </c>
      <c r="G297" s="92"/>
    </row>
    <row r="298" spans="1:7" ht="16.5" customHeight="1">
      <c r="A298" s="145" t="s">
        <v>128</v>
      </c>
      <c r="B298" s="155">
        <f>'3.소득기준금액계산'!I79</f>
        <v>8395000</v>
      </c>
      <c r="C298" s="38">
        <f>VLOOKUP($G298,'2.사업팀제공'!$A:$D,2,FALSE)</f>
        <v>254678</v>
      </c>
      <c r="D298" s="126">
        <f>VLOOKUP($G298,'2.사업팀제공'!$A:$D,3,FALSE)</f>
        <v>274177</v>
      </c>
      <c r="E298" s="23">
        <f>VLOOKUP($G298,'2.사업팀제공'!$A:$D,4,FALSE)</f>
        <v>267342</v>
      </c>
      <c r="G298" s="91">
        <f t="array" ref="G298">MIN(IF('2.사업팀제공'!$A$6:$A$205&gt;='1.사업팀제공'!B298:B298,'2.사업팀제공'!$A$6:$A$205,""))</f>
        <v>8503424</v>
      </c>
    </row>
    <row r="299" spans="1:7" ht="16.5" customHeight="1">
      <c r="A299" s="146"/>
      <c r="B299" s="156"/>
      <c r="C299" s="78">
        <f>C298*1.0655</f>
        <v>271359.40899999999</v>
      </c>
      <c r="D299" s="127">
        <f>D298*1.0655</f>
        <v>292135.59349999996</v>
      </c>
      <c r="E299" s="20">
        <f>E298*1.0655</f>
        <v>284852.90099999995</v>
      </c>
      <c r="G299" s="92"/>
    </row>
    <row r="300" spans="1:7" ht="16.5" customHeight="1">
      <c r="A300" s="145" t="s">
        <v>129</v>
      </c>
      <c r="B300" s="155">
        <f>'3.소득기준금액계산'!J79</f>
        <v>8724000</v>
      </c>
      <c r="C300" s="38">
        <f>VLOOKUP($G300,'2.사업팀제공'!$A:$D,2,FALSE)</f>
        <v>267342</v>
      </c>
      <c r="D300" s="126">
        <f>VLOOKUP($G300,'2.사업팀제공'!$A:$D,3,FALSE)</f>
        <v>286630</v>
      </c>
      <c r="E300" s="23">
        <f>VLOOKUP($G300,'2.사업팀제공'!$A:$D,4,FALSE)</f>
        <v>282933</v>
      </c>
      <c r="G300" s="91">
        <f t="array" ref="G300">MIN(IF('2.사업팀제공'!$A$6:$A$205&gt;='1.사업팀제공'!B300:B300,'2.사업팀제공'!$A$6:$A$205,""))</f>
        <v>8926273</v>
      </c>
    </row>
    <row r="301" spans="1:7" ht="16.5" customHeight="1">
      <c r="A301" s="146"/>
      <c r="B301" s="156"/>
      <c r="C301" s="78">
        <f>C300*1.0655</f>
        <v>284852.90099999995</v>
      </c>
      <c r="D301" s="127">
        <f>D300*1.0655</f>
        <v>305404.26499999996</v>
      </c>
      <c r="E301" s="20">
        <f>E300*1.0655</f>
        <v>301465.11149999994</v>
      </c>
      <c r="G301" s="92"/>
    </row>
    <row r="302" spans="1:7" ht="16.5" customHeight="1">
      <c r="A302" s="145" t="s">
        <v>143</v>
      </c>
      <c r="B302" s="155">
        <f>'3.소득기준금액계산'!K79</f>
        <v>9053000</v>
      </c>
      <c r="C302" s="38">
        <f>VLOOKUP($G302,'2.사업팀제공'!$A:$D,2,FALSE)</f>
        <v>282933</v>
      </c>
      <c r="D302" s="126">
        <f>VLOOKUP($G302,'2.사업팀제공'!$A:$D,3,FALSE)</f>
        <v>301713</v>
      </c>
      <c r="E302" s="23">
        <f>VLOOKUP($G302,'2.사업팀제공'!$A:$D,4,FALSE)</f>
        <v>302964</v>
      </c>
      <c r="G302" s="91">
        <f t="array" ref="G302">MIN(IF('2.사업팀제공'!$A$6:$A$205&gt;='1.사업팀제공'!B302:B302,'2.사업팀제공'!$A$6:$A$205,""))</f>
        <v>9446851</v>
      </c>
    </row>
    <row r="303" spans="1:7" ht="16.5" customHeight="1">
      <c r="A303" s="146"/>
      <c r="B303" s="156"/>
      <c r="C303" s="78">
        <f>C302*1.0655</f>
        <v>301465.11149999994</v>
      </c>
      <c r="D303" s="127">
        <f>D302*1.0655</f>
        <v>321475.20149999997</v>
      </c>
      <c r="E303" s="20">
        <f>E302*1.0655</f>
        <v>322808.14199999999</v>
      </c>
      <c r="G303" s="92"/>
    </row>
    <row r="304" spans="1:7" ht="16.5" customHeight="1">
      <c r="A304" s="145" t="s">
        <v>271</v>
      </c>
      <c r="B304" s="155">
        <f>'3.소득기준금액계산'!L79</f>
        <v>9382000</v>
      </c>
      <c r="C304" s="38">
        <f>VLOOKUP($G304,'2.사업팀제공'!$A:$D,2,FALSE)</f>
        <v>282933</v>
      </c>
      <c r="D304" s="126">
        <f>VLOOKUP($G304,'2.사업팀제공'!$A:$D,3,FALSE)</f>
        <v>301713</v>
      </c>
      <c r="E304" s="23">
        <f>VLOOKUP($G304,'2.사업팀제공'!$A:$D,4,FALSE)</f>
        <v>302964</v>
      </c>
      <c r="G304" s="91">
        <f t="array" ref="G304">MIN(IF('2.사업팀제공'!$A$6:$A$205&gt;='1.사업팀제공'!B304:B304,'2.사업팀제공'!$A$6:$A$205,""))</f>
        <v>9446851</v>
      </c>
    </row>
    <row r="305" spans="1:7" ht="16.5" customHeight="1">
      <c r="A305" s="146"/>
      <c r="B305" s="156"/>
      <c r="C305" s="78">
        <f>C304*1.0655</f>
        <v>301465.11149999994</v>
      </c>
      <c r="D305" s="127">
        <f>D304*1.0655</f>
        <v>321475.20149999997</v>
      </c>
      <c r="E305" s="20">
        <f>E304*1.0655</f>
        <v>322808.14199999999</v>
      </c>
      <c r="G305" s="92"/>
    </row>
    <row r="306" spans="1:7" ht="16.5" customHeight="1">
      <c r="A306" s="146" t="s">
        <v>274</v>
      </c>
      <c r="B306" s="155">
        <f>'3.소득기준금액계산'!M79</f>
        <v>9710000</v>
      </c>
      <c r="C306" s="38">
        <f>VLOOKUP($G306,'2.사업팀제공'!$A:$D,2,FALSE)</f>
        <v>302964</v>
      </c>
      <c r="D306" s="126">
        <f>VLOOKUP($G306,'2.사업팀제공'!$A:$D,3,FALSE)</f>
        <v>320869</v>
      </c>
      <c r="E306" s="23">
        <f>VLOOKUP($G306,'2.사업팀제공'!$A:$D,4,FALSE)</f>
        <v>337000</v>
      </c>
      <c r="G306" s="91">
        <f t="array" ref="G306">MIN(IF('2.사업팀제공'!$A$6:$A$205&gt;='1.사업팀제공'!B306:B306,'2.사업팀제공'!$A$6:$A$205,""))</f>
        <v>10115660</v>
      </c>
    </row>
    <row r="307" spans="1:7" ht="16.5" customHeight="1" thickBot="1">
      <c r="A307" s="147"/>
      <c r="B307" s="158"/>
      <c r="C307" s="79">
        <f>C306*1.0655</f>
        <v>322808.14199999999</v>
      </c>
      <c r="D307" s="128">
        <f>D306*1.0655</f>
        <v>341885.91949999996</v>
      </c>
      <c r="E307" s="80">
        <f>E306*1.0655</f>
        <v>359073.49999999994</v>
      </c>
      <c r="G307" s="93"/>
    </row>
    <row r="312" spans="1:7" ht="16.5" customHeight="1">
      <c r="A312" s="159" t="s">
        <v>320</v>
      </c>
      <c r="B312" s="159"/>
      <c r="C312" s="159"/>
      <c r="D312" s="159"/>
      <c r="E312" s="159"/>
    </row>
    <row r="313" spans="1:7" ht="16.5" customHeight="1" thickBot="1"/>
    <row r="314" spans="1:7" ht="16.5" customHeight="1">
      <c r="A314" s="136" t="s">
        <v>134</v>
      </c>
      <c r="B314" s="138" t="s">
        <v>135</v>
      </c>
      <c r="C314" s="150" t="s">
        <v>136</v>
      </c>
      <c r="D314" s="150"/>
      <c r="E314" s="151"/>
      <c r="G314" s="148" t="s">
        <v>307</v>
      </c>
    </row>
    <row r="315" spans="1:7" ht="16.5" customHeight="1" thickBot="1">
      <c r="A315" s="137"/>
      <c r="B315" s="139"/>
      <c r="C315" s="76" t="s">
        <v>100</v>
      </c>
      <c r="D315" s="76" t="s">
        <v>101</v>
      </c>
      <c r="E315" s="77" t="s">
        <v>133</v>
      </c>
      <c r="G315" s="149"/>
    </row>
    <row r="316" spans="1:7" ht="16.5" customHeight="1" thickTop="1">
      <c r="A316" s="146" t="s">
        <v>116</v>
      </c>
      <c r="B316" s="162">
        <f>'3.소득기준금액계산'!D85</f>
        <v>2768000</v>
      </c>
      <c r="C316" s="38">
        <f>VLOOKUP($G316,'2.사업팀제공'!$A:$D,2,FALSE)</f>
        <v>82979</v>
      </c>
      <c r="D316" s="126">
        <f>VLOOKUP($G316,'2.사업팀제공'!$A:$D,3,FALSE)</f>
        <v>86395</v>
      </c>
      <c r="E316" s="23">
        <f>VLOOKUP($G316,'2.사업팀제공'!$A:$D,4,FALSE)</f>
        <v>83867</v>
      </c>
      <c r="G316" s="91">
        <f t="array" ref="G316">MIN(IF('2.사업팀제공'!$A$6:$A$205&gt;='1.사업팀제공'!B316:B316,'2.사업팀제공'!$A$6:$A$205,""))</f>
        <v>2770592</v>
      </c>
    </row>
    <row r="317" spans="1:7" ht="16.5" customHeight="1">
      <c r="A317" s="152"/>
      <c r="B317" s="163"/>
      <c r="C317" s="78">
        <f>C316*1.0655</f>
        <v>88414.124499999991</v>
      </c>
      <c r="D317" s="127">
        <f>D316*1.0655</f>
        <v>92053.872499999998</v>
      </c>
      <c r="E317" s="20">
        <f>E316*1.0655</f>
        <v>89360.288499999995</v>
      </c>
      <c r="G317" s="92"/>
    </row>
    <row r="318" spans="1:7" ht="16.5" customHeight="1">
      <c r="A318" s="152" t="s">
        <v>137</v>
      </c>
      <c r="B318" s="163">
        <f>'3.소득기준금액계산'!E85</f>
        <v>5241000</v>
      </c>
      <c r="C318" s="38">
        <f>VLOOKUP($G318,'2.사업팀제공'!$A:$D,2,FALSE)</f>
        <v>157880</v>
      </c>
      <c r="D318" s="126">
        <f>VLOOKUP($G318,'2.사업팀제공'!$A:$D,3,FALSE)</f>
        <v>177007</v>
      </c>
      <c r="E318" s="23">
        <f>VLOOKUP($G318,'2.사업팀제공'!$A:$D,4,FALSE)</f>
        <v>160657</v>
      </c>
      <c r="G318" s="91">
        <f t="array" ref="G318">MIN(IF('2.사업팀제공'!$A$6:$A$205&gt;='1.사업팀제공'!B318:B318,'2.사업팀제공'!$A$6:$A$205,""))</f>
        <v>5271449</v>
      </c>
    </row>
    <row r="319" spans="1:7" ht="16.5" customHeight="1">
      <c r="A319" s="152"/>
      <c r="B319" s="163"/>
      <c r="C319" s="78">
        <f>C318*1.0655</f>
        <v>168221.13999999998</v>
      </c>
      <c r="D319" s="127">
        <f>D318*1.0655</f>
        <v>188600.95849999998</v>
      </c>
      <c r="E319" s="20">
        <f>E318*1.0655</f>
        <v>171180.03349999999</v>
      </c>
      <c r="G319" s="92"/>
    </row>
    <row r="320" spans="1:7" ht="16.5" customHeight="1">
      <c r="A320" s="152" t="s">
        <v>138</v>
      </c>
      <c r="B320" s="163">
        <f>'3.소득기준금액계산'!F85</f>
        <v>7707000</v>
      </c>
      <c r="C320" s="38">
        <f>VLOOKUP($G320,'2.사업팀제공'!$A:$D,2,FALSE)</f>
        <v>235069</v>
      </c>
      <c r="D320" s="126">
        <f>VLOOKUP($G320,'2.사업팀제공'!$A:$D,3,FALSE)</f>
        <v>254344</v>
      </c>
      <c r="E320" s="23">
        <f>VLOOKUP($G320,'2.사업팀제공'!$A:$D,4,FALSE)</f>
        <v>244086</v>
      </c>
      <c r="G320" s="91">
        <f t="array" ref="G320">MIN(IF('2.사업팀제공'!$A$6:$A$205&gt;='1.사업팀제공'!B320:B320,'2.사업팀제공'!$A$6:$A$205,""))</f>
        <v>7848702</v>
      </c>
    </row>
    <row r="321" spans="1:7" ht="16.5" customHeight="1">
      <c r="A321" s="152"/>
      <c r="B321" s="163"/>
      <c r="C321" s="78">
        <f>C320*1.0655</f>
        <v>250466.01949999997</v>
      </c>
      <c r="D321" s="127">
        <f>D320*1.0655</f>
        <v>271003.53199999995</v>
      </c>
      <c r="E321" s="20">
        <f>E320*1.0655</f>
        <v>260073.63299999997</v>
      </c>
      <c r="G321" s="92"/>
    </row>
    <row r="322" spans="1:7" ht="16.5" customHeight="1">
      <c r="A322" s="152" t="s">
        <v>139</v>
      </c>
      <c r="B322" s="163">
        <f>'3.소득기준금액계산'!G85</f>
        <v>8704000</v>
      </c>
      <c r="C322" s="38">
        <f>VLOOKUP($G322,'2.사업팀제공'!$A:$D,2,FALSE)</f>
        <v>267342</v>
      </c>
      <c r="D322" s="126">
        <f>VLOOKUP($G322,'2.사업팀제공'!$A:$D,3,FALSE)</f>
        <v>286630</v>
      </c>
      <c r="E322" s="23">
        <f>VLOOKUP($G322,'2.사업팀제공'!$A:$D,4,FALSE)</f>
        <v>282933</v>
      </c>
      <c r="G322" s="91">
        <f t="array" ref="G322">MIN(IF('2.사업팀제공'!$A$6:$A$205&gt;='1.사업팀제공'!B322:B322,'2.사업팀제공'!$A$6:$A$205,""))</f>
        <v>8926273</v>
      </c>
    </row>
    <row r="323" spans="1:7" ht="16.5" customHeight="1">
      <c r="A323" s="152"/>
      <c r="B323" s="163"/>
      <c r="C323" s="78">
        <f>C322*1.0655</f>
        <v>284852.90099999995</v>
      </c>
      <c r="D323" s="127">
        <f>D322*1.0655</f>
        <v>305404.26499999996</v>
      </c>
      <c r="E323" s="20">
        <f>E322*1.0655</f>
        <v>301465.11149999994</v>
      </c>
      <c r="G323" s="92"/>
    </row>
    <row r="324" spans="1:7" ht="16.5" customHeight="1">
      <c r="A324" s="145" t="s">
        <v>140</v>
      </c>
      <c r="B324" s="160">
        <f>'3.소득기준금액계산'!H85</f>
        <v>9074000</v>
      </c>
      <c r="C324" s="38">
        <f>VLOOKUP($G324,'2.사업팀제공'!$A:$D,2,FALSE)</f>
        <v>282933</v>
      </c>
      <c r="D324" s="126">
        <f>VLOOKUP($G324,'2.사업팀제공'!$A:$D,3,FALSE)</f>
        <v>301713</v>
      </c>
      <c r="E324" s="23">
        <f>VLOOKUP($G324,'2.사업팀제공'!$A:$D,4,FALSE)</f>
        <v>302964</v>
      </c>
      <c r="G324" s="91">
        <f t="array" ref="G324">MIN(IF('2.사업팀제공'!$A$6:$A$205&gt;='1.사업팀제공'!B324:B324,'2.사업팀제공'!$A$6:$A$205,""))</f>
        <v>9446851</v>
      </c>
    </row>
    <row r="325" spans="1:7" ht="16.5" customHeight="1">
      <c r="A325" s="146"/>
      <c r="B325" s="162"/>
      <c r="C325" s="78">
        <f>C324*1.0655</f>
        <v>301465.11149999994</v>
      </c>
      <c r="D325" s="127">
        <f>D324*1.0655</f>
        <v>321475.20149999997</v>
      </c>
      <c r="E325" s="20">
        <f>E324*1.0655</f>
        <v>322808.14199999999</v>
      </c>
      <c r="G325" s="92"/>
    </row>
    <row r="326" spans="1:7" ht="16.5" customHeight="1">
      <c r="A326" s="145" t="s">
        <v>128</v>
      </c>
      <c r="B326" s="160">
        <f>'3.소득기준금액계산'!I85</f>
        <v>9444000</v>
      </c>
      <c r="C326" s="38">
        <f>VLOOKUP($G326,'2.사업팀제공'!$A:$D,2,FALSE)</f>
        <v>282933</v>
      </c>
      <c r="D326" s="126">
        <f>VLOOKUP($G326,'2.사업팀제공'!$A:$D,3,FALSE)</f>
        <v>301713</v>
      </c>
      <c r="E326" s="23">
        <f>VLOOKUP($G326,'2.사업팀제공'!$A:$D,4,FALSE)</f>
        <v>302964</v>
      </c>
      <c r="G326" s="91">
        <f t="array" ref="G326">MIN(IF('2.사업팀제공'!$A$6:$A$205&gt;='1.사업팀제공'!B326:B326,'2.사업팀제공'!$A$6:$A$205,""))</f>
        <v>9446851</v>
      </c>
    </row>
    <row r="327" spans="1:7" ht="16.5" customHeight="1">
      <c r="A327" s="146"/>
      <c r="B327" s="162"/>
      <c r="C327" s="78">
        <f>C326*1.0655</f>
        <v>301465.11149999994</v>
      </c>
      <c r="D327" s="127">
        <f>D326*1.0655</f>
        <v>321475.20149999997</v>
      </c>
      <c r="E327" s="20">
        <f>E326*1.0655</f>
        <v>322808.14199999999</v>
      </c>
      <c r="G327" s="92"/>
    </row>
    <row r="328" spans="1:7" ht="16.5" customHeight="1">
      <c r="A328" s="145" t="s">
        <v>129</v>
      </c>
      <c r="B328" s="160">
        <f>'3.소득기준금액계산'!J85</f>
        <v>9814000</v>
      </c>
      <c r="C328" s="38">
        <f>VLOOKUP($G328,'2.사업팀제공'!$A:$D,2,FALSE)</f>
        <v>302964</v>
      </c>
      <c r="D328" s="126">
        <f>VLOOKUP($G328,'2.사업팀제공'!$A:$D,3,FALSE)</f>
        <v>320869</v>
      </c>
      <c r="E328" s="23">
        <f>VLOOKUP($G328,'2.사업팀제공'!$A:$D,4,FALSE)</f>
        <v>337000</v>
      </c>
      <c r="G328" s="91">
        <f t="array" ref="G328">MIN(IF('2.사업팀제공'!$A$6:$A$205&gt;='1.사업팀제공'!B328:B328,'2.사업팀제공'!$A$6:$A$205,""))</f>
        <v>10115660</v>
      </c>
    </row>
    <row r="329" spans="1:7" ht="16.5" customHeight="1">
      <c r="A329" s="146"/>
      <c r="B329" s="162"/>
      <c r="C329" s="78">
        <f>C328*1.0655</f>
        <v>322808.14199999999</v>
      </c>
      <c r="D329" s="127">
        <f>D328*1.0655</f>
        <v>341885.91949999996</v>
      </c>
      <c r="E329" s="20">
        <f>E328*1.0655</f>
        <v>359073.49999999994</v>
      </c>
      <c r="G329" s="92"/>
    </row>
    <row r="330" spans="1:7" ht="16.5" customHeight="1">
      <c r="A330" s="145" t="s">
        <v>143</v>
      </c>
      <c r="B330" s="160">
        <f>'3.소득기준금액계산'!K85</f>
        <v>10184000</v>
      </c>
      <c r="C330" s="38">
        <f>VLOOKUP($G330,'2.사업팀제공'!$A:$D,2,FALSE)</f>
        <v>337000</v>
      </c>
      <c r="D330" s="126">
        <f>VLOOKUP($G330,'2.사업팀제공'!$A:$D,3,FALSE)</f>
        <v>347056</v>
      </c>
      <c r="E330" s="23">
        <f>VLOOKUP($G330,'2.사업팀제공'!$A:$D,4,FALSE)</f>
        <v>412280</v>
      </c>
      <c r="G330" s="91">
        <f t="array" ref="G330">MIN(IF('2.사업팀제공'!$A$6:$A$205&gt;='1.사업팀제공'!B330:B330,'2.사업팀제공'!$A$6:$A$205,""))</f>
        <v>11252085</v>
      </c>
    </row>
    <row r="331" spans="1:7" ht="16.5" customHeight="1">
      <c r="A331" s="146"/>
      <c r="B331" s="162"/>
      <c r="C331" s="78">
        <f>C330*1.0655</f>
        <v>359073.49999999994</v>
      </c>
      <c r="D331" s="127">
        <f>D330*1.0655</f>
        <v>369788.16799999995</v>
      </c>
      <c r="E331" s="20">
        <f>E330*1.0655</f>
        <v>439284.33999999997</v>
      </c>
      <c r="G331" s="92"/>
    </row>
    <row r="332" spans="1:7" ht="16.5" customHeight="1">
      <c r="A332" s="145" t="s">
        <v>271</v>
      </c>
      <c r="B332" s="160">
        <f>'3.소득기준금액계산'!L85</f>
        <v>10554000</v>
      </c>
      <c r="C332" s="38">
        <f>VLOOKUP($G332,'2.사업팀제공'!$A:$D,2,FALSE)</f>
        <v>337000</v>
      </c>
      <c r="D332" s="126">
        <f>VLOOKUP($G332,'2.사업팀제공'!$A:$D,3,FALSE)</f>
        <v>347056</v>
      </c>
      <c r="E332" s="23">
        <f>VLOOKUP($G332,'2.사업팀제공'!$A:$D,4,FALSE)</f>
        <v>412280</v>
      </c>
      <c r="G332" s="91">
        <f t="array" ref="G332">MIN(IF('2.사업팀제공'!$A$6:$A$205&gt;='1.사업팀제공'!B332:B332,'2.사업팀제공'!$A$6:$A$205,""))</f>
        <v>11252085</v>
      </c>
    </row>
    <row r="333" spans="1:7" ht="16.5" customHeight="1">
      <c r="A333" s="146"/>
      <c r="B333" s="162"/>
      <c r="C333" s="78">
        <f>C332*1.0655</f>
        <v>359073.49999999994</v>
      </c>
      <c r="D333" s="127">
        <f>D332*1.0655</f>
        <v>369788.16799999995</v>
      </c>
      <c r="E333" s="20">
        <f>E332*1.0655</f>
        <v>439284.33999999997</v>
      </c>
      <c r="G333" s="92"/>
    </row>
    <row r="334" spans="1:7" ht="16.5" customHeight="1">
      <c r="A334" s="146" t="s">
        <v>274</v>
      </c>
      <c r="B334" s="160">
        <f>'3.소득기준금액계산'!M85</f>
        <v>10924000</v>
      </c>
      <c r="C334" s="38">
        <f>VLOOKUP($G334,'2.사업팀제공'!$A:$D,2,FALSE)</f>
        <v>337000</v>
      </c>
      <c r="D334" s="126">
        <f>VLOOKUP($G334,'2.사업팀제공'!$A:$D,3,FALSE)</f>
        <v>347056</v>
      </c>
      <c r="E334" s="23">
        <f>VLOOKUP($G334,'2.사업팀제공'!$A:$D,4,FALSE)</f>
        <v>412280</v>
      </c>
      <c r="G334" s="91">
        <f t="array" ref="G334">MIN(IF('2.사업팀제공'!$A$6:$A$205&gt;='1.사업팀제공'!B334:B334,'2.사업팀제공'!$A$6:$A$205,""))</f>
        <v>11252085</v>
      </c>
    </row>
    <row r="335" spans="1:7" ht="16.5" customHeight="1" thickBot="1">
      <c r="A335" s="147"/>
      <c r="B335" s="161"/>
      <c r="C335" s="79">
        <f>C334*1.0655</f>
        <v>359073.49999999994</v>
      </c>
      <c r="D335" s="128">
        <f>D334*1.0655</f>
        <v>369788.16799999995</v>
      </c>
      <c r="E335" s="80">
        <f>E334*1.0655</f>
        <v>439284.33999999997</v>
      </c>
      <c r="G335" s="93"/>
    </row>
    <row r="340" spans="1:7" ht="16.5" customHeight="1">
      <c r="A340" s="159" t="s">
        <v>321</v>
      </c>
      <c r="B340" s="159"/>
      <c r="C340" s="159"/>
      <c r="D340" s="159"/>
      <c r="E340" s="159"/>
    </row>
    <row r="341" spans="1:7" ht="16.5" customHeight="1" thickBot="1"/>
    <row r="342" spans="1:7" ht="16.5" customHeight="1">
      <c r="A342" s="136" t="s">
        <v>134</v>
      </c>
      <c r="B342" s="138" t="s">
        <v>135</v>
      </c>
      <c r="C342" s="150" t="s">
        <v>136</v>
      </c>
      <c r="D342" s="150"/>
      <c r="E342" s="151"/>
      <c r="G342" s="148" t="s">
        <v>307</v>
      </c>
    </row>
    <row r="343" spans="1:7" ht="16.5" customHeight="1" thickBot="1">
      <c r="A343" s="137"/>
      <c r="B343" s="139"/>
      <c r="C343" s="76" t="s">
        <v>100</v>
      </c>
      <c r="D343" s="76" t="s">
        <v>101</v>
      </c>
      <c r="E343" s="77" t="s">
        <v>133</v>
      </c>
      <c r="G343" s="149"/>
    </row>
    <row r="344" spans="1:7" ht="16.5" customHeight="1" thickTop="1">
      <c r="A344" s="146" t="s">
        <v>116</v>
      </c>
      <c r="B344" s="156">
        <f>'3.소득기준금액계산'!D91</f>
        <v>3076000</v>
      </c>
      <c r="C344" s="38">
        <f>VLOOKUP($G344,'2.사업팀제공'!$A:$D,2,FALSE)</f>
        <v>92298</v>
      </c>
      <c r="D344" s="126">
        <f>VLOOKUP($G344,'2.사업팀제공'!$A:$D,3,FALSE)</f>
        <v>100511</v>
      </c>
      <c r="E344" s="23">
        <f>VLOOKUP($G344,'2.사업팀제공'!$A:$D,4,FALSE)</f>
        <v>93355</v>
      </c>
      <c r="G344" s="91">
        <f t="array" ref="G344">MIN(IF('2.사업팀제공'!$A$6:$A$205&gt;='1.사업팀제공'!B344:B344,'2.사업팀제공'!$A$6:$A$205,""))</f>
        <v>3081739</v>
      </c>
    </row>
    <row r="345" spans="1:7" ht="16.5" customHeight="1">
      <c r="A345" s="152"/>
      <c r="B345" s="157"/>
      <c r="C345" s="78">
        <f>C344*1.0655</f>
        <v>98343.518999999986</v>
      </c>
      <c r="D345" s="127">
        <f>D344*1.0655</f>
        <v>107094.4705</v>
      </c>
      <c r="E345" s="20">
        <f>E344*1.0655</f>
        <v>99469.752499999988</v>
      </c>
      <c r="G345" s="92"/>
    </row>
    <row r="346" spans="1:7" ht="16.5" customHeight="1">
      <c r="A346" s="152" t="s">
        <v>137</v>
      </c>
      <c r="B346" s="157">
        <f>'3.소득기준금액계산'!E91</f>
        <v>5824000</v>
      </c>
      <c r="C346" s="38">
        <f>VLOOKUP($G346,'2.사업팀제공'!$A:$D,2,FALSE)</f>
        <v>175587</v>
      </c>
      <c r="D346" s="126">
        <f>VLOOKUP($G346,'2.사업팀제공'!$A:$D,3,FALSE)</f>
        <v>195664</v>
      </c>
      <c r="E346" s="23">
        <f>VLOOKUP($G346,'2.사업팀제공'!$A:$D,4,FALSE)</f>
        <v>178923</v>
      </c>
      <c r="G346" s="91">
        <f t="array" ref="G346">MIN(IF('2.사업팀제공'!$A$6:$A$205&gt;='1.사업팀제공'!B346:B346,'2.사업팀제공'!$A$6:$A$205,""))</f>
        <v>5862677</v>
      </c>
    </row>
    <row r="347" spans="1:7" ht="16.5" customHeight="1">
      <c r="A347" s="152"/>
      <c r="B347" s="157"/>
      <c r="C347" s="78">
        <f>C346*1.0655</f>
        <v>187087.94849999997</v>
      </c>
      <c r="D347" s="127">
        <f>D346*1.0655</f>
        <v>208479.99199999997</v>
      </c>
      <c r="E347" s="20">
        <f>E346*1.0655</f>
        <v>190642.45649999997</v>
      </c>
      <c r="G347" s="92"/>
    </row>
    <row r="348" spans="1:7" ht="16.5" customHeight="1">
      <c r="A348" s="152" t="s">
        <v>138</v>
      </c>
      <c r="B348" s="157">
        <f>'3.소득기준금액계산'!F91</f>
        <v>8563000</v>
      </c>
      <c r="C348" s="38">
        <f>VLOOKUP($G348,'2.사업팀제공'!$A:$D,2,FALSE)</f>
        <v>267342</v>
      </c>
      <c r="D348" s="126">
        <f>VLOOKUP($G348,'2.사업팀제공'!$A:$D,3,FALSE)</f>
        <v>286630</v>
      </c>
      <c r="E348" s="23">
        <f>VLOOKUP($G348,'2.사업팀제공'!$A:$D,4,FALSE)</f>
        <v>282933</v>
      </c>
      <c r="G348" s="91">
        <f t="array" ref="G348">MIN(IF('2.사업팀제공'!$A$6:$A$205&gt;='1.사업팀제공'!B348:B348,'2.사업팀제공'!$A$6:$A$205,""))</f>
        <v>8926273</v>
      </c>
    </row>
    <row r="349" spans="1:7" ht="16.5" customHeight="1">
      <c r="A349" s="152"/>
      <c r="B349" s="157"/>
      <c r="C349" s="78">
        <f>C348*1.0655</f>
        <v>284852.90099999995</v>
      </c>
      <c r="D349" s="127">
        <f>D348*1.0655</f>
        <v>305404.26499999996</v>
      </c>
      <c r="E349" s="20">
        <f>E348*1.0655</f>
        <v>301465.11149999994</v>
      </c>
      <c r="G349" s="92"/>
    </row>
    <row r="350" spans="1:7" ht="16.5" customHeight="1">
      <c r="A350" s="152" t="s">
        <v>139</v>
      </c>
      <c r="B350" s="157">
        <f>'3.소득기준금액계산'!G91</f>
        <v>9672000</v>
      </c>
      <c r="C350" s="38">
        <f>VLOOKUP($G350,'2.사업팀제공'!$A:$D,2,FALSE)</f>
        <v>302964</v>
      </c>
      <c r="D350" s="126">
        <f>VLOOKUP($G350,'2.사업팀제공'!$A:$D,3,FALSE)</f>
        <v>320869</v>
      </c>
      <c r="E350" s="23">
        <f>VLOOKUP($G350,'2.사업팀제공'!$A:$D,4,FALSE)</f>
        <v>337000</v>
      </c>
      <c r="G350" s="91">
        <f t="array" ref="G350">MIN(IF('2.사업팀제공'!$A$6:$A$205&gt;='1.사업팀제공'!B350:B350,'2.사업팀제공'!$A$6:$A$205,""))</f>
        <v>10115660</v>
      </c>
    </row>
    <row r="351" spans="1:7" ht="16.5" customHeight="1">
      <c r="A351" s="152"/>
      <c r="B351" s="157"/>
      <c r="C351" s="78">
        <f>C350*1.0655</f>
        <v>322808.14199999999</v>
      </c>
      <c r="D351" s="127">
        <f>D350*1.0655</f>
        <v>341885.91949999996</v>
      </c>
      <c r="E351" s="20">
        <f>E350*1.0655</f>
        <v>359073.49999999994</v>
      </c>
      <c r="G351" s="92"/>
    </row>
    <row r="352" spans="1:7" ht="16.5" customHeight="1">
      <c r="A352" s="145" t="s">
        <v>140</v>
      </c>
      <c r="B352" s="155">
        <f>'3.소득기준금액계산'!H91</f>
        <v>10083000</v>
      </c>
      <c r="C352" s="38">
        <f>VLOOKUP($G352,'2.사업팀제공'!$A:$D,2,FALSE)</f>
        <v>302964</v>
      </c>
      <c r="D352" s="126">
        <f>VLOOKUP($G352,'2.사업팀제공'!$A:$D,3,FALSE)</f>
        <v>320869</v>
      </c>
      <c r="E352" s="23">
        <f>VLOOKUP($G352,'2.사업팀제공'!$A:$D,4,FALSE)</f>
        <v>337000</v>
      </c>
      <c r="G352" s="91">
        <f t="array" ref="G352">MIN(IF('2.사업팀제공'!$A$6:$A$205&gt;='1.사업팀제공'!B352:B352,'2.사업팀제공'!$A$6:$A$205,""))</f>
        <v>10115660</v>
      </c>
    </row>
    <row r="353" spans="1:7" ht="16.5" customHeight="1">
      <c r="A353" s="146"/>
      <c r="B353" s="156"/>
      <c r="C353" s="78">
        <f>C352*1.0655</f>
        <v>322808.14199999999</v>
      </c>
      <c r="D353" s="127">
        <f>D352*1.0655</f>
        <v>341885.91949999996</v>
      </c>
      <c r="E353" s="20">
        <f>E352*1.0655</f>
        <v>359073.49999999994</v>
      </c>
      <c r="G353" s="92"/>
    </row>
    <row r="354" spans="1:7" ht="16.5" customHeight="1">
      <c r="A354" s="145" t="s">
        <v>128</v>
      </c>
      <c r="B354" s="155">
        <f>'3.소득기준금액계산'!I91</f>
        <v>10494000</v>
      </c>
      <c r="C354" s="38">
        <f>VLOOKUP($G354,'2.사업팀제공'!$A:$D,2,FALSE)</f>
        <v>337000</v>
      </c>
      <c r="D354" s="126">
        <f>VLOOKUP($G354,'2.사업팀제공'!$A:$D,3,FALSE)</f>
        <v>347056</v>
      </c>
      <c r="E354" s="23">
        <f>VLOOKUP($G354,'2.사업팀제공'!$A:$D,4,FALSE)</f>
        <v>412280</v>
      </c>
      <c r="G354" s="91">
        <f t="array" ref="G354">MIN(IF('2.사업팀제공'!$A$6:$A$205&gt;='1.사업팀제공'!B354:B354,'2.사업팀제공'!$A$6:$A$205,""))</f>
        <v>11252085</v>
      </c>
    </row>
    <row r="355" spans="1:7" ht="16.5" customHeight="1">
      <c r="A355" s="146"/>
      <c r="B355" s="156"/>
      <c r="C355" s="78">
        <f>C354*1.0655</f>
        <v>359073.49999999994</v>
      </c>
      <c r="D355" s="127">
        <f>D354*1.0655</f>
        <v>369788.16799999995</v>
      </c>
      <c r="E355" s="20">
        <f>E354*1.0655</f>
        <v>439284.33999999997</v>
      </c>
      <c r="G355" s="92"/>
    </row>
    <row r="356" spans="1:7" ht="16.5" customHeight="1">
      <c r="A356" s="145" t="s">
        <v>129</v>
      </c>
      <c r="B356" s="155">
        <f>'3.소득기준금액계산'!J91</f>
        <v>10905000</v>
      </c>
      <c r="C356" s="38">
        <f>VLOOKUP($G356,'2.사업팀제공'!$A:$D,2,FALSE)</f>
        <v>337000</v>
      </c>
      <c r="D356" s="126">
        <f>VLOOKUP($G356,'2.사업팀제공'!$A:$D,3,FALSE)</f>
        <v>347056</v>
      </c>
      <c r="E356" s="23">
        <f>VLOOKUP($G356,'2.사업팀제공'!$A:$D,4,FALSE)</f>
        <v>412280</v>
      </c>
      <c r="G356" s="91">
        <f t="array" ref="G356">MIN(IF('2.사업팀제공'!$A$6:$A$205&gt;='1.사업팀제공'!B356:B356,'2.사업팀제공'!$A$6:$A$205,""))</f>
        <v>11252085</v>
      </c>
    </row>
    <row r="357" spans="1:7" ht="16.5" customHeight="1">
      <c r="A357" s="146"/>
      <c r="B357" s="156"/>
      <c r="C357" s="78">
        <f>C356*1.0655</f>
        <v>359073.49999999994</v>
      </c>
      <c r="D357" s="127">
        <f>D356*1.0655</f>
        <v>369788.16799999995</v>
      </c>
      <c r="E357" s="20">
        <f>E356*1.0655</f>
        <v>439284.33999999997</v>
      </c>
      <c r="G357" s="92"/>
    </row>
    <row r="358" spans="1:7" ht="16.5" customHeight="1">
      <c r="A358" s="145" t="s">
        <v>143</v>
      </c>
      <c r="B358" s="155">
        <f>'3.소득기준금액계산'!K91</f>
        <v>11316000</v>
      </c>
      <c r="C358" s="38">
        <f>VLOOKUP($G358,'2.사업팀제공'!$A:$D,2,FALSE)</f>
        <v>412280</v>
      </c>
      <c r="D358" s="126">
        <f>VLOOKUP($G358,'2.사업팀제공'!$A:$D,3,FALSE)</f>
        <v>388559</v>
      </c>
      <c r="E358" s="23">
        <f>VLOOKUP($G358,'2.사업팀제공'!$A:$D,4,FALSE)</f>
        <v>909930</v>
      </c>
      <c r="G358" s="91">
        <f t="array" ref="G358">MIN(IF('2.사업팀제공'!$A$6:$A$205&gt;='1.사업팀제공'!B358:B358,'2.사업팀제공'!$A$6:$A$205,""))</f>
        <v>13765603</v>
      </c>
    </row>
    <row r="359" spans="1:7" ht="16.5" customHeight="1">
      <c r="A359" s="146"/>
      <c r="B359" s="156"/>
      <c r="C359" s="78">
        <f>C358*1.0655</f>
        <v>439284.33999999997</v>
      </c>
      <c r="D359" s="127">
        <f>D358*1.0655</f>
        <v>414009.61449999997</v>
      </c>
      <c r="E359" s="20">
        <f>E358*1.0655</f>
        <v>969530.41499999992</v>
      </c>
      <c r="G359" s="92"/>
    </row>
    <row r="360" spans="1:7" ht="16.5" customHeight="1">
      <c r="A360" s="145" t="s">
        <v>271</v>
      </c>
      <c r="B360" s="155">
        <f>'3.소득기준금액계산'!L91</f>
        <v>11727000</v>
      </c>
      <c r="C360" s="38">
        <f>VLOOKUP($G360,'2.사업팀제공'!$A:$D,2,FALSE)</f>
        <v>412280</v>
      </c>
      <c r="D360" s="126">
        <f>VLOOKUP($G360,'2.사업팀제공'!$A:$D,3,FALSE)</f>
        <v>388559</v>
      </c>
      <c r="E360" s="23">
        <f>VLOOKUP($G360,'2.사업팀제공'!$A:$D,4,FALSE)</f>
        <v>909930</v>
      </c>
      <c r="G360" s="91">
        <f t="array" ref="G360">MIN(IF('2.사업팀제공'!$A$6:$A$205&gt;='1.사업팀제공'!B360:B360,'2.사업팀제공'!$A$6:$A$205,""))</f>
        <v>13765603</v>
      </c>
    </row>
    <row r="361" spans="1:7" ht="16.5" customHeight="1">
      <c r="A361" s="146"/>
      <c r="B361" s="156"/>
      <c r="C361" s="78">
        <f>C360*1.0655</f>
        <v>439284.33999999997</v>
      </c>
      <c r="D361" s="127">
        <f>D360*1.0655</f>
        <v>414009.61449999997</v>
      </c>
      <c r="E361" s="20">
        <f>E360*1.0655</f>
        <v>969530.41499999992</v>
      </c>
      <c r="G361" s="92"/>
    </row>
    <row r="362" spans="1:7" ht="16.5" customHeight="1">
      <c r="A362" s="146" t="s">
        <v>274</v>
      </c>
      <c r="B362" s="155">
        <f>'3.소득기준금액계산'!M91</f>
        <v>12138000</v>
      </c>
      <c r="C362" s="38">
        <f>VLOOKUP($G362,'2.사업팀제공'!$A:$D,2,FALSE)</f>
        <v>412280</v>
      </c>
      <c r="D362" s="126">
        <f>VLOOKUP($G362,'2.사업팀제공'!$A:$D,3,FALSE)</f>
        <v>388559</v>
      </c>
      <c r="E362" s="23">
        <f>VLOOKUP($G362,'2.사업팀제공'!$A:$D,4,FALSE)</f>
        <v>909930</v>
      </c>
      <c r="G362" s="91">
        <f t="array" ref="G362">MIN(IF('2.사업팀제공'!$A$6:$A$205&gt;='1.사업팀제공'!B362:B362,'2.사업팀제공'!$A$6:$A$205,""))</f>
        <v>13765603</v>
      </c>
    </row>
    <row r="363" spans="1:7" ht="16.5" customHeight="1" thickBot="1">
      <c r="A363" s="147"/>
      <c r="B363" s="158"/>
      <c r="C363" s="79">
        <f>C362*1.0655</f>
        <v>439284.33999999997</v>
      </c>
      <c r="D363" s="128">
        <f>D362*1.0655</f>
        <v>414009.61449999997</v>
      </c>
      <c r="E363" s="80">
        <f>E362*1.0655</f>
        <v>969530.41499999992</v>
      </c>
      <c r="G363" s="93"/>
    </row>
    <row r="368" spans="1:7" ht="16.5" customHeight="1">
      <c r="A368" s="159" t="s">
        <v>322</v>
      </c>
      <c r="B368" s="159"/>
      <c r="C368" s="159"/>
      <c r="D368" s="159"/>
      <c r="E368" s="159"/>
    </row>
    <row r="369" spans="1:7" ht="16.5" customHeight="1" thickBot="1"/>
    <row r="370" spans="1:7" ht="16.5" customHeight="1">
      <c r="A370" s="136" t="s">
        <v>134</v>
      </c>
      <c r="B370" s="138" t="s">
        <v>135</v>
      </c>
      <c r="C370" s="150" t="s">
        <v>136</v>
      </c>
      <c r="D370" s="150"/>
      <c r="E370" s="151"/>
      <c r="G370" s="148" t="s">
        <v>307</v>
      </c>
    </row>
    <row r="371" spans="1:7" ht="16.5" customHeight="1" thickBot="1">
      <c r="A371" s="137"/>
      <c r="B371" s="139"/>
      <c r="C371" s="76" t="s">
        <v>100</v>
      </c>
      <c r="D371" s="76" t="s">
        <v>101</v>
      </c>
      <c r="E371" s="77" t="s">
        <v>133</v>
      </c>
      <c r="G371" s="149"/>
    </row>
    <row r="372" spans="1:7" ht="16.5" customHeight="1" thickTop="1">
      <c r="A372" s="146" t="s">
        <v>116</v>
      </c>
      <c r="B372" s="156">
        <f>'3.소득기준금액계산'!D97</f>
        <v>3383000</v>
      </c>
      <c r="C372" s="38">
        <f>VLOOKUP($G372,'2.사업팀제공'!$A:$D,2,FALSE)</f>
        <v>101447</v>
      </c>
      <c r="D372" s="126">
        <f>VLOOKUP($G372,'2.사업팀제공'!$A:$D,3,FALSE)</f>
        <v>113256</v>
      </c>
      <c r="E372" s="23">
        <f>VLOOKUP($G372,'2.사업팀제공'!$A:$D,4,FALSE)</f>
        <v>102607</v>
      </c>
      <c r="G372" s="91">
        <f t="array" ref="G372">MIN(IF('2.사업팀제공'!$A$6:$A$205&gt;='1.사업팀제공'!B372:B372,'2.사업팀제공'!$A$6:$A$205,""))</f>
        <v>3387221</v>
      </c>
    </row>
    <row r="373" spans="1:7" ht="16.5" customHeight="1">
      <c r="A373" s="152"/>
      <c r="B373" s="157"/>
      <c r="C373" s="78">
        <f>C372*1.0655</f>
        <v>108091.77849999999</v>
      </c>
      <c r="D373" s="127">
        <f>D372*1.0655</f>
        <v>120674.26799999998</v>
      </c>
      <c r="E373" s="20">
        <f>E372*1.0655</f>
        <v>109327.75849999998</v>
      </c>
      <c r="G373" s="92"/>
    </row>
    <row r="374" spans="1:7" ht="16.5" customHeight="1">
      <c r="A374" s="152" t="s">
        <v>137</v>
      </c>
      <c r="B374" s="157">
        <f>'3.소득기준금액계산'!E97</f>
        <v>6406000</v>
      </c>
      <c r="C374" s="38">
        <f>VLOOKUP($G374,'2.사업팀제공'!$A:$D,2,FALSE)</f>
        <v>195047</v>
      </c>
      <c r="D374" s="126">
        <f>VLOOKUP($G374,'2.사업팀제공'!$A:$D,3,FALSE)</f>
        <v>216117</v>
      </c>
      <c r="E374" s="23">
        <f>VLOOKUP($G374,'2.사업팀제공'!$A:$D,4,FALSE)</f>
        <v>200021</v>
      </c>
      <c r="G374" s="91">
        <f t="array" ref="G374">MIN(IF('2.사업팀제공'!$A$6:$A$205&gt;='1.사업팀제공'!B374:B374,'2.사업팀제공'!$A$6:$A$205,""))</f>
        <v>6512422</v>
      </c>
    </row>
    <row r="375" spans="1:7" ht="16.5" customHeight="1">
      <c r="A375" s="152"/>
      <c r="B375" s="157"/>
      <c r="C375" s="78">
        <f>C374*1.0655</f>
        <v>207822.57849999997</v>
      </c>
      <c r="D375" s="127">
        <f>D374*1.0655</f>
        <v>230272.66349999997</v>
      </c>
      <c r="E375" s="20">
        <f>E374*1.0655</f>
        <v>213122.37549999997</v>
      </c>
      <c r="G375" s="92"/>
    </row>
    <row r="376" spans="1:7" ht="16.5" customHeight="1">
      <c r="A376" s="152" t="s">
        <v>138</v>
      </c>
      <c r="B376" s="157">
        <f>'3.소득기준금액계산'!F97</f>
        <v>9419000</v>
      </c>
      <c r="C376" s="38">
        <f>VLOOKUP($G376,'2.사업팀제공'!$A:$D,2,FALSE)</f>
        <v>282933</v>
      </c>
      <c r="D376" s="126">
        <f>VLOOKUP($G376,'2.사업팀제공'!$A:$D,3,FALSE)</f>
        <v>301713</v>
      </c>
      <c r="E376" s="23">
        <f>VLOOKUP($G376,'2.사업팀제공'!$A:$D,4,FALSE)</f>
        <v>302964</v>
      </c>
      <c r="G376" s="91">
        <f t="array" ref="G376">MIN(IF('2.사업팀제공'!$A$6:$A$205&gt;='1.사업팀제공'!B376:B376,'2.사업팀제공'!$A$6:$A$205,""))</f>
        <v>9446851</v>
      </c>
    </row>
    <row r="377" spans="1:7" ht="16.5" customHeight="1">
      <c r="A377" s="152"/>
      <c r="B377" s="157"/>
      <c r="C377" s="78">
        <f>C376*1.0655</f>
        <v>301465.11149999994</v>
      </c>
      <c r="D377" s="127">
        <f>D376*1.0655</f>
        <v>321475.20149999997</v>
      </c>
      <c r="E377" s="20">
        <f>E376*1.0655</f>
        <v>322808.14199999999</v>
      </c>
      <c r="G377" s="92"/>
    </row>
    <row r="378" spans="1:7" ht="16.5" customHeight="1">
      <c r="A378" s="152" t="s">
        <v>139</v>
      </c>
      <c r="B378" s="157">
        <f>'3.소득기준금액계산'!G97</f>
        <v>10639000</v>
      </c>
      <c r="C378" s="38">
        <f>VLOOKUP($G378,'2.사업팀제공'!$A:$D,2,FALSE)</f>
        <v>337000</v>
      </c>
      <c r="D378" s="126">
        <f>VLOOKUP($G378,'2.사업팀제공'!$A:$D,3,FALSE)</f>
        <v>347056</v>
      </c>
      <c r="E378" s="23">
        <f>VLOOKUP($G378,'2.사업팀제공'!$A:$D,4,FALSE)</f>
        <v>412280</v>
      </c>
      <c r="G378" s="91">
        <f t="array" ref="G378">MIN(IF('2.사업팀제공'!$A$6:$A$205&gt;='1.사업팀제공'!B378:B378,'2.사업팀제공'!$A$6:$A$205,""))</f>
        <v>11252085</v>
      </c>
    </row>
    <row r="379" spans="1:7" ht="16.5" customHeight="1">
      <c r="A379" s="152"/>
      <c r="B379" s="157"/>
      <c r="C379" s="78">
        <f>C378*1.0655</f>
        <v>359073.49999999994</v>
      </c>
      <c r="D379" s="127">
        <f>D378*1.0655</f>
        <v>369788.16799999995</v>
      </c>
      <c r="E379" s="20">
        <f>E378*1.0655</f>
        <v>439284.33999999997</v>
      </c>
      <c r="G379" s="92"/>
    </row>
    <row r="380" spans="1:7" ht="16.5" customHeight="1">
      <c r="A380" s="145" t="s">
        <v>140</v>
      </c>
      <c r="B380" s="155">
        <f>'3.소득기준금액계산'!H97</f>
        <v>11091000</v>
      </c>
      <c r="C380" s="38">
        <f>VLOOKUP($G380,'2.사업팀제공'!$A:$D,2,FALSE)</f>
        <v>337000</v>
      </c>
      <c r="D380" s="126">
        <f>VLOOKUP($G380,'2.사업팀제공'!$A:$D,3,FALSE)</f>
        <v>347056</v>
      </c>
      <c r="E380" s="23">
        <f>VLOOKUP($G380,'2.사업팀제공'!$A:$D,4,FALSE)</f>
        <v>412280</v>
      </c>
      <c r="G380" s="91">
        <f t="array" ref="G380">MIN(IF('2.사업팀제공'!$A$6:$A$205&gt;='1.사업팀제공'!B380:B380,'2.사업팀제공'!$A$6:$A$205,""))</f>
        <v>11252085</v>
      </c>
    </row>
    <row r="381" spans="1:7" ht="16.5" customHeight="1">
      <c r="A381" s="146"/>
      <c r="B381" s="156"/>
      <c r="C381" s="78">
        <f>C380*1.0655</f>
        <v>359073.49999999994</v>
      </c>
      <c r="D381" s="127">
        <f>D380*1.0655</f>
        <v>369788.16799999995</v>
      </c>
      <c r="E381" s="20">
        <f>E380*1.0655</f>
        <v>439284.33999999997</v>
      </c>
      <c r="G381" s="92"/>
    </row>
    <row r="382" spans="1:7" ht="16.5" customHeight="1">
      <c r="A382" s="145" t="s">
        <v>128</v>
      </c>
      <c r="B382" s="155">
        <f>'3.소득기준금액계산'!I97</f>
        <v>11543000</v>
      </c>
      <c r="C382" s="38">
        <f>VLOOKUP($G382,'2.사업팀제공'!$A:$D,2,FALSE)</f>
        <v>412280</v>
      </c>
      <c r="D382" s="126">
        <f>VLOOKUP($G382,'2.사업팀제공'!$A:$D,3,FALSE)</f>
        <v>388559</v>
      </c>
      <c r="E382" s="23">
        <f>VLOOKUP($G382,'2.사업팀제공'!$A:$D,4,FALSE)</f>
        <v>909930</v>
      </c>
      <c r="G382" s="91">
        <f t="array" ref="G382">MIN(IF('2.사업팀제공'!$A$6:$A$205&gt;='1.사업팀제공'!B382:B382,'2.사업팀제공'!$A$6:$A$205,""))</f>
        <v>13765603</v>
      </c>
    </row>
    <row r="383" spans="1:7" ht="16.5" customHeight="1">
      <c r="A383" s="146"/>
      <c r="B383" s="156"/>
      <c r="C383" s="78">
        <f>C382*1.0655</f>
        <v>439284.33999999997</v>
      </c>
      <c r="D383" s="127">
        <f>D382*1.0655</f>
        <v>414009.61449999997</v>
      </c>
      <c r="E383" s="20">
        <f>E382*1.0655</f>
        <v>969530.41499999992</v>
      </c>
      <c r="G383" s="92"/>
    </row>
    <row r="384" spans="1:7" ht="16.5" customHeight="1">
      <c r="A384" s="145" t="s">
        <v>129</v>
      </c>
      <c r="B384" s="155">
        <f>'3.소득기준금액계산'!J97</f>
        <v>11995000</v>
      </c>
      <c r="C384" s="38">
        <f>VLOOKUP($G384,'2.사업팀제공'!$A:$D,2,FALSE)</f>
        <v>412280</v>
      </c>
      <c r="D384" s="126">
        <f>VLOOKUP($G384,'2.사업팀제공'!$A:$D,3,FALSE)</f>
        <v>388559</v>
      </c>
      <c r="E384" s="23">
        <f>VLOOKUP($G384,'2.사업팀제공'!$A:$D,4,FALSE)</f>
        <v>909930</v>
      </c>
      <c r="G384" s="91">
        <f t="array" ref="G384">MIN(IF('2.사업팀제공'!$A$6:$A$205&gt;='1.사업팀제공'!B384:B384,'2.사업팀제공'!$A$6:$A$205,""))</f>
        <v>13765603</v>
      </c>
    </row>
    <row r="385" spans="1:7" ht="16.5" customHeight="1">
      <c r="A385" s="146"/>
      <c r="B385" s="156"/>
      <c r="C385" s="78">
        <f>C384*1.0655</f>
        <v>439284.33999999997</v>
      </c>
      <c r="D385" s="127">
        <f>D384*1.0655</f>
        <v>414009.61449999997</v>
      </c>
      <c r="E385" s="20">
        <f>E384*1.0655</f>
        <v>969530.41499999992</v>
      </c>
      <c r="G385" s="92"/>
    </row>
    <row r="386" spans="1:7" ht="16.5" customHeight="1">
      <c r="A386" s="145" t="s">
        <v>143</v>
      </c>
      <c r="B386" s="155">
        <f>'3.소득기준금액계산'!K97</f>
        <v>12447000</v>
      </c>
      <c r="C386" s="38">
        <f>VLOOKUP($G386,'2.사업팀제공'!$A:$D,2,FALSE)</f>
        <v>412280</v>
      </c>
      <c r="D386" s="126">
        <f>VLOOKUP($G386,'2.사업팀제공'!$A:$D,3,FALSE)</f>
        <v>388559</v>
      </c>
      <c r="E386" s="23">
        <f>VLOOKUP($G386,'2.사업팀제공'!$A:$D,4,FALSE)</f>
        <v>909930</v>
      </c>
      <c r="G386" s="91">
        <f t="array" ref="G386">MIN(IF('2.사업팀제공'!$A$6:$A$205&gt;='1.사업팀제공'!B386:B386,'2.사업팀제공'!$A$6:$A$205,""))</f>
        <v>13765603</v>
      </c>
    </row>
    <row r="387" spans="1:7" ht="16.5" customHeight="1">
      <c r="A387" s="146"/>
      <c r="B387" s="156"/>
      <c r="C387" s="78">
        <f>C386*1.0655</f>
        <v>439284.33999999997</v>
      </c>
      <c r="D387" s="127">
        <f>D386*1.0655</f>
        <v>414009.61449999997</v>
      </c>
      <c r="E387" s="20">
        <f>E386*1.0655</f>
        <v>969530.41499999992</v>
      </c>
      <c r="G387" s="92"/>
    </row>
    <row r="388" spans="1:7" ht="16.5" customHeight="1">
      <c r="A388" s="145" t="s">
        <v>271</v>
      </c>
      <c r="B388" s="155">
        <f>'3.소득기준금액계산'!L97</f>
        <v>12900000</v>
      </c>
      <c r="C388" s="38">
        <f>VLOOKUP($G388,'2.사업팀제공'!$A:$D,2,FALSE)</f>
        <v>412280</v>
      </c>
      <c r="D388" s="126">
        <f>VLOOKUP($G388,'2.사업팀제공'!$A:$D,3,FALSE)</f>
        <v>388559</v>
      </c>
      <c r="E388" s="23">
        <f>VLOOKUP($G388,'2.사업팀제공'!$A:$D,4,FALSE)</f>
        <v>909930</v>
      </c>
      <c r="G388" s="91">
        <f t="array" ref="G388">MIN(IF('2.사업팀제공'!$A$6:$A$205&gt;='1.사업팀제공'!B388:B388,'2.사업팀제공'!$A$6:$A$205,""))</f>
        <v>13765603</v>
      </c>
    </row>
    <row r="389" spans="1:7" ht="16.5" customHeight="1">
      <c r="A389" s="146"/>
      <c r="B389" s="156"/>
      <c r="C389" s="78">
        <f>C388*1.0655</f>
        <v>439284.33999999997</v>
      </c>
      <c r="D389" s="127">
        <f>D388*1.0655</f>
        <v>414009.61449999997</v>
      </c>
      <c r="E389" s="20">
        <f>E388*1.0655</f>
        <v>969530.41499999992</v>
      </c>
      <c r="G389" s="92"/>
    </row>
    <row r="390" spans="1:7" ht="16.5" customHeight="1">
      <c r="A390" s="146" t="s">
        <v>274</v>
      </c>
      <c r="B390" s="155">
        <f>'3.소득기준금액계산'!M97</f>
        <v>13352000</v>
      </c>
      <c r="C390" s="38">
        <f>VLOOKUP($G390,'2.사업팀제공'!$A:$D,2,FALSE)</f>
        <v>412280</v>
      </c>
      <c r="D390" s="126">
        <f>VLOOKUP($G390,'2.사업팀제공'!$A:$D,3,FALSE)</f>
        <v>388559</v>
      </c>
      <c r="E390" s="23">
        <f>VLOOKUP($G390,'2.사업팀제공'!$A:$D,4,FALSE)</f>
        <v>909930</v>
      </c>
      <c r="G390" s="91">
        <f t="array" ref="G390">MIN(IF('2.사업팀제공'!$A$6:$A$205&gt;='1.사업팀제공'!B390:B390,'2.사업팀제공'!$A$6:$A$205,""))</f>
        <v>13765603</v>
      </c>
    </row>
    <row r="391" spans="1:7" ht="16.5" customHeight="1" thickBot="1">
      <c r="A391" s="147"/>
      <c r="B391" s="158"/>
      <c r="C391" s="79">
        <f>C390*1.0655</f>
        <v>439284.33999999997</v>
      </c>
      <c r="D391" s="128">
        <f>D390*1.0655</f>
        <v>414009.61449999997</v>
      </c>
      <c r="E391" s="80">
        <f>E390*1.0655</f>
        <v>969530.41499999992</v>
      </c>
      <c r="G391" s="93"/>
    </row>
    <row r="393" spans="1:7" ht="16.5" customHeight="1">
      <c r="A393" s="81"/>
      <c r="B393" s="89"/>
      <c r="C393" s="82"/>
      <c r="D393" s="82"/>
      <c r="E393" s="82"/>
    </row>
    <row r="394" spans="1:7" ht="16.5" customHeight="1">
      <c r="A394" s="81"/>
      <c r="B394" s="89"/>
      <c r="C394" s="82"/>
      <c r="D394" s="82"/>
      <c r="E394" s="82"/>
    </row>
    <row r="395" spans="1:7" ht="16.5" customHeight="1">
      <c r="A395" s="81"/>
      <c r="B395" s="89"/>
      <c r="C395" s="82"/>
      <c r="D395" s="82"/>
      <c r="E395" s="82"/>
    </row>
    <row r="396" spans="1:7" s="21" customFormat="1" ht="16.5" customHeight="1">
      <c r="A396" s="159" t="s">
        <v>326</v>
      </c>
      <c r="B396" s="159"/>
      <c r="C396" s="159"/>
      <c r="D396" s="159"/>
      <c r="E396" s="159"/>
      <c r="G396" s="90"/>
    </row>
    <row r="397" spans="1:7" ht="16.5" customHeight="1" thickBot="1"/>
    <row r="398" spans="1:7" ht="16.5" customHeight="1">
      <c r="A398" s="136" t="s">
        <v>134</v>
      </c>
      <c r="B398" s="138" t="s">
        <v>135</v>
      </c>
      <c r="C398" s="150" t="s">
        <v>136</v>
      </c>
      <c r="D398" s="150"/>
      <c r="E398" s="151"/>
      <c r="G398" s="148" t="s">
        <v>307</v>
      </c>
    </row>
    <row r="399" spans="1:7" ht="16.5" customHeight="1" thickBot="1">
      <c r="A399" s="137"/>
      <c r="B399" s="139"/>
      <c r="C399" s="76" t="s">
        <v>100</v>
      </c>
      <c r="D399" s="76" t="s">
        <v>101</v>
      </c>
      <c r="E399" s="77" t="s">
        <v>133</v>
      </c>
      <c r="G399" s="149"/>
    </row>
    <row r="400" spans="1:7" ht="16.5" customHeight="1" thickTop="1">
      <c r="A400" s="143" t="s">
        <v>116</v>
      </c>
      <c r="B400" s="144">
        <f>'3.소득기준금액계산'!D103</f>
        <v>603403</v>
      </c>
      <c r="C400" s="38">
        <f>VLOOKUP($G400,'2.사업팀제공'!$A:$D,2,FALSE)</f>
        <v>19698</v>
      </c>
      <c r="D400" s="126">
        <f>VLOOKUP($G400,'2.사업팀제공'!$A:$D,3,FALSE)</f>
        <v>3080</v>
      </c>
      <c r="E400" s="23">
        <f>VLOOKUP($G400,'2.사업팀제공'!$A:$D,4,FALSE)</f>
        <v>20972</v>
      </c>
      <c r="G400" s="91">
        <f t="array" ref="G400">MIN(IF('2.사업팀제공'!$A$6:$A$205&gt;='1.사업팀제공'!B400:B400,'2.사업팀제공'!$A$6:$A$205,""))</f>
        <v>657701</v>
      </c>
    </row>
    <row r="401" spans="1:7" ht="16.5" customHeight="1">
      <c r="A401" s="135"/>
      <c r="B401" s="134"/>
      <c r="C401" s="78">
        <f>C400*1.0655</f>
        <v>20988.218999999997</v>
      </c>
      <c r="D401" s="127">
        <f>D400*1.0655</f>
        <v>3281.74</v>
      </c>
      <c r="E401" s="20">
        <f>E400*1.0655</f>
        <v>22345.665999999997</v>
      </c>
      <c r="G401" s="92"/>
    </row>
    <row r="402" spans="1:7" ht="16.5" customHeight="1">
      <c r="A402" s="135" t="s">
        <v>137</v>
      </c>
      <c r="B402" s="134">
        <f>'3.소득기준금액계산'!E103</f>
        <v>1027417</v>
      </c>
      <c r="C402" s="38">
        <f>VLOOKUP($G402,'2.사업팀제공'!$A:$D,2,FALSE)</f>
        <v>31054</v>
      </c>
      <c r="D402" s="126">
        <f>VLOOKUP($G402,'2.사업팀제공'!$A:$D,3,FALSE)</f>
        <v>11940</v>
      </c>
      <c r="E402" s="23">
        <f>VLOOKUP($G402,'2.사업팀제공'!$A:$D,4,FALSE)</f>
        <v>31445</v>
      </c>
      <c r="G402" s="91">
        <f t="array" ref="G402">MIN(IF('2.사업팀제공'!$A$6:$A$205&gt;='1.사업팀제공'!B402:B402,'2.사업팀제공'!$A$6:$A$205,""))</f>
        <v>1036849</v>
      </c>
    </row>
    <row r="403" spans="1:7" ht="16.5" customHeight="1">
      <c r="A403" s="135"/>
      <c r="B403" s="134"/>
      <c r="C403" s="78">
        <f>C402*1.0655</f>
        <v>33088.036999999997</v>
      </c>
      <c r="D403" s="127">
        <f>D402*1.0655</f>
        <v>12722.069999999998</v>
      </c>
      <c r="E403" s="20">
        <f>E402*1.0655</f>
        <v>33504.647499999999</v>
      </c>
      <c r="G403" s="92"/>
    </row>
    <row r="404" spans="1:7" ht="16.5" customHeight="1">
      <c r="A404" s="135" t="s">
        <v>138</v>
      </c>
      <c r="B404" s="134">
        <f>'3.소득기준금액계산'!F103</f>
        <v>1329118</v>
      </c>
      <c r="C404" s="38">
        <f>VLOOKUP($G404,'2.사업팀제공'!$A:$D,2,FALSE)</f>
        <v>40244</v>
      </c>
      <c r="D404" s="126">
        <f>VLOOKUP($G404,'2.사업팀제공'!$A:$D,3,FALSE)</f>
        <v>20861</v>
      </c>
      <c r="E404" s="23">
        <f>VLOOKUP($G404,'2.사업팀제공'!$A:$D,4,FALSE)</f>
        <v>40705</v>
      </c>
      <c r="G404" s="91">
        <f t="array" ref="G404">MIN(IF('2.사업팀제공'!$A$6:$A$205&gt;='1.사업팀제공'!B404:B404,'2.사업팀제공'!$A$6:$A$205,""))</f>
        <v>1343708</v>
      </c>
    </row>
    <row r="405" spans="1:7" ht="16.5" customHeight="1">
      <c r="A405" s="135"/>
      <c r="B405" s="134"/>
      <c r="C405" s="78">
        <f>C404*1.0655</f>
        <v>42879.981999999996</v>
      </c>
      <c r="D405" s="127">
        <f>D404*1.0655</f>
        <v>22227.395499999999</v>
      </c>
      <c r="E405" s="20">
        <f>E404*1.0655</f>
        <v>43371.177499999998</v>
      </c>
      <c r="G405" s="92"/>
    </row>
    <row r="406" spans="1:7" ht="16.5" customHeight="1">
      <c r="A406" s="135" t="s">
        <v>139</v>
      </c>
      <c r="B406" s="134">
        <f>'3.소득기준금액계산'!G103</f>
        <v>1630820</v>
      </c>
      <c r="C406" s="38">
        <f>VLOOKUP($G406,'2.사업팀제공'!$A:$D,2,FALSE)</f>
        <v>49237</v>
      </c>
      <c r="D406" s="126">
        <f>VLOOKUP($G406,'2.사업팀제공'!$A:$D,3,FALSE)</f>
        <v>32573</v>
      </c>
      <c r="E406" s="23">
        <f>VLOOKUP($G406,'2.사업팀제공'!$A:$D,4,FALSE)</f>
        <v>49716</v>
      </c>
      <c r="G406" s="91">
        <f t="array" ref="G406">MIN(IF('2.사업팀제공'!$A$6:$A$205&gt;='1.사업팀제공'!B406:B406,'2.사업팀제공'!$A$6:$A$205,""))</f>
        <v>1643981</v>
      </c>
    </row>
    <row r="407" spans="1:7" ht="16.5" customHeight="1">
      <c r="A407" s="135"/>
      <c r="B407" s="134"/>
      <c r="C407" s="78">
        <f>C406*1.0655</f>
        <v>52462.023499999996</v>
      </c>
      <c r="D407" s="127">
        <f>D406*1.0655</f>
        <v>34706.531499999997</v>
      </c>
      <c r="E407" s="20">
        <f>E406*1.0655</f>
        <v>52972.397999999994</v>
      </c>
      <c r="G407" s="92"/>
    </row>
    <row r="408" spans="1:7" ht="16.5" customHeight="1">
      <c r="A408" s="152" t="s">
        <v>127</v>
      </c>
      <c r="B408" s="134">
        <f>'3.소득기준금액계산'!H103</f>
        <v>1932522</v>
      </c>
      <c r="C408" s="38">
        <f>VLOOKUP($G408,'2.사업팀제공'!$A:$D,2,FALSE)</f>
        <v>58590</v>
      </c>
      <c r="D408" s="126">
        <f>VLOOKUP($G408,'2.사업팀제공'!$A:$D,3,FALSE)</f>
        <v>47492</v>
      </c>
      <c r="E408" s="23">
        <f>VLOOKUP($G408,'2.사업팀제공'!$A:$D,4,FALSE)</f>
        <v>59375</v>
      </c>
      <c r="G408" s="91">
        <f t="array" ref="G408">MIN(IF('2.사업팀제공'!$A$6:$A$205&gt;='1.사업팀제공'!B408:B408,'2.사업팀제공'!$A$6:$A$205,""))</f>
        <v>1956276</v>
      </c>
    </row>
    <row r="409" spans="1:7" ht="16.5" customHeight="1">
      <c r="A409" s="142"/>
      <c r="B409" s="140"/>
      <c r="C409" s="78">
        <f>C408*1.0655</f>
        <v>62427.644999999997</v>
      </c>
      <c r="D409" s="127">
        <f>D408*1.0655</f>
        <v>50602.725999999995</v>
      </c>
      <c r="E409" s="20">
        <f>E408*1.0655</f>
        <v>63264.062499999993</v>
      </c>
      <c r="G409" s="92"/>
    </row>
    <row r="410" spans="1:7" ht="16.5" customHeight="1">
      <c r="A410" s="152" t="s">
        <v>128</v>
      </c>
      <c r="B410" s="134">
        <f>'3.소득기준금액계산'!I103</f>
        <v>2234223</v>
      </c>
      <c r="C410" s="38">
        <f>VLOOKUP($G410,'2.사업팀제공'!$A:$D,2,FALSE)</f>
        <v>67360</v>
      </c>
      <c r="D410" s="126">
        <f>VLOOKUP($G410,'2.사업팀제공'!$A:$D,3,FALSE)</f>
        <v>63038</v>
      </c>
      <c r="E410" s="23">
        <f>VLOOKUP($G410,'2.사업팀제공'!$A:$D,4,FALSE)</f>
        <v>68222</v>
      </c>
      <c r="G410" s="91">
        <f t="array" ref="G410">MIN(IF('2.사업팀제공'!$A$6:$A$205&gt;='1.사업팀제공'!B410:B410,'2.사업팀제공'!$A$6:$A$205,""))</f>
        <v>2249084</v>
      </c>
    </row>
    <row r="411" spans="1:7" ht="16.5" customHeight="1">
      <c r="A411" s="135"/>
      <c r="B411" s="134"/>
      <c r="C411" s="78">
        <f>C410*1.0655</f>
        <v>71772.079999999987</v>
      </c>
      <c r="D411" s="127">
        <f>D410*1.0655</f>
        <v>67166.988999999987</v>
      </c>
      <c r="E411" s="20">
        <f>E410*1.0655</f>
        <v>72690.540999999997</v>
      </c>
      <c r="G411" s="92"/>
    </row>
    <row r="412" spans="1:7" ht="16.5" customHeight="1">
      <c r="A412" s="142" t="s">
        <v>273</v>
      </c>
      <c r="B412" s="140">
        <f>'3.소득기준금액계산'!J103</f>
        <v>2535925</v>
      </c>
      <c r="C412" s="38">
        <f>VLOOKUP($G412,'2.사업팀제공'!$A:$D,2,FALSE)</f>
        <v>76909</v>
      </c>
      <c r="D412" s="126">
        <f>VLOOKUP($G412,'2.사업팀제공'!$A:$D,3,FALSE)</f>
        <v>78386</v>
      </c>
      <c r="E412" s="23">
        <f>VLOOKUP($G412,'2.사업팀제공'!$A:$D,4,FALSE)</f>
        <v>77771</v>
      </c>
      <c r="G412" s="91">
        <f t="array" ref="G412">MIN(IF('2.사업팀제공'!$A$6:$A$205&gt;='1.사업팀제공'!B412:B412,'2.사업팀제공'!$A$6:$A$205,""))</f>
        <v>2567920</v>
      </c>
    </row>
    <row r="413" spans="1:7" ht="16.5" customHeight="1">
      <c r="A413" s="143"/>
      <c r="B413" s="144"/>
      <c r="C413" s="78">
        <f>C412*1.0655</f>
        <v>81946.539499999984</v>
      </c>
      <c r="D413" s="127">
        <f>D412*1.0655</f>
        <v>83520.282999999996</v>
      </c>
      <c r="E413" s="20">
        <f>E412*1.0655</f>
        <v>82865.000499999995</v>
      </c>
      <c r="G413" s="92"/>
    </row>
    <row r="414" spans="1:7" ht="16.5" customHeight="1">
      <c r="A414" s="145" t="s">
        <v>143</v>
      </c>
      <c r="B414" s="140">
        <f>'3.소득기준금액계산'!K103</f>
        <v>2837627</v>
      </c>
      <c r="C414" s="38">
        <f>VLOOKUP($G414,'2.사업팀제공'!$A:$D,2,FALSE)</f>
        <v>85798</v>
      </c>
      <c r="D414" s="126">
        <f>VLOOKUP($G414,'2.사업팀제공'!$A:$D,3,FALSE)</f>
        <v>90364</v>
      </c>
      <c r="E414" s="23">
        <f>VLOOKUP($G414,'2.사업팀제공'!$A:$D,4,FALSE)</f>
        <v>86772</v>
      </c>
      <c r="G414" s="91">
        <f t="array" ref="G414">MIN(IF('2.사업팀제공'!$A$6:$A$205&gt;='1.사업팀제공'!B414:B414,'2.사업팀제공'!$A$6:$A$205,""))</f>
        <v>2864721</v>
      </c>
    </row>
    <row r="415" spans="1:7" ht="16.5" customHeight="1">
      <c r="A415" s="146"/>
      <c r="B415" s="144"/>
      <c r="C415" s="78">
        <f>C414*1.0655</f>
        <v>91417.768999999986</v>
      </c>
      <c r="D415" s="127">
        <f>D414*1.0655</f>
        <v>96282.84199999999</v>
      </c>
      <c r="E415" s="20">
        <f>E414*1.0655</f>
        <v>92455.565999999992</v>
      </c>
      <c r="G415" s="92"/>
    </row>
    <row r="416" spans="1:7" ht="16.5" customHeight="1">
      <c r="A416" s="145" t="s">
        <v>271</v>
      </c>
      <c r="B416" s="140">
        <f>'3.소득기준금액계산'!L103</f>
        <v>3139329</v>
      </c>
      <c r="C416" s="38">
        <f>VLOOKUP($G416,'2.사업팀제공'!$A:$D,2,FALSE)</f>
        <v>94553</v>
      </c>
      <c r="D416" s="126">
        <f>VLOOKUP($G416,'2.사업팀제공'!$A:$D,3,FALSE)</f>
        <v>103561</v>
      </c>
      <c r="E416" s="23">
        <f>VLOOKUP($G416,'2.사업팀제공'!$A:$D,4,FALSE)</f>
        <v>95661</v>
      </c>
      <c r="G416" s="91">
        <f t="array" ref="G416">MIN(IF('2.사업팀제공'!$A$6:$A$205&gt;='1.사업팀제공'!B416:B416,'2.사업팀제공'!$A$6:$A$205,""))</f>
        <v>3157015</v>
      </c>
    </row>
    <row r="417" spans="1:7" ht="16.5" customHeight="1">
      <c r="A417" s="146"/>
      <c r="B417" s="144"/>
      <c r="C417" s="78">
        <f>C416*1.0655</f>
        <v>100746.22149999999</v>
      </c>
      <c r="D417" s="127">
        <f>D416*1.0655</f>
        <v>110344.24549999999</v>
      </c>
      <c r="E417" s="20">
        <f>E416*1.0655</f>
        <v>101926.79549999999</v>
      </c>
      <c r="G417" s="92"/>
    </row>
    <row r="418" spans="1:7" ht="16.5" customHeight="1">
      <c r="A418" s="146" t="s">
        <v>274</v>
      </c>
      <c r="B418" s="140">
        <f>'3.소득기준금액계산'!M103</f>
        <v>3441031</v>
      </c>
      <c r="C418" s="38">
        <f>VLOOKUP($G418,'2.사업팀제공'!$A:$D,2,FALSE)</f>
        <v>103972</v>
      </c>
      <c r="D418" s="126">
        <f>VLOOKUP($G418,'2.사업팀제공'!$A:$D,3,FALSE)</f>
        <v>116683</v>
      </c>
      <c r="E418" s="23">
        <f>VLOOKUP($G418,'2.사업팀제공'!$A:$D,4,FALSE)</f>
        <v>105033</v>
      </c>
      <c r="G418" s="91">
        <f t="array" ref="G418">MIN(IF('2.사업팀제공'!$A$6:$A$205&gt;='1.사업팀제공'!B418:B418,'2.사업팀제공'!$A$6:$A$205,""))</f>
        <v>3471528</v>
      </c>
    </row>
    <row r="419" spans="1:7" ht="16.5" customHeight="1" thickBot="1">
      <c r="A419" s="147"/>
      <c r="B419" s="141"/>
      <c r="C419" s="79">
        <f>C418*1.0655</f>
        <v>110782.16599999998</v>
      </c>
      <c r="D419" s="128">
        <f>D418*1.0655</f>
        <v>124325.73649999998</v>
      </c>
      <c r="E419" s="80">
        <f>E418*1.0655</f>
        <v>111912.66149999999</v>
      </c>
      <c r="G419" s="93"/>
    </row>
    <row r="423" spans="1:7" s="21" customFormat="1" ht="16.5" customHeight="1">
      <c r="A423" s="159" t="s">
        <v>327</v>
      </c>
      <c r="B423" s="159"/>
      <c r="C423" s="159"/>
      <c r="D423" s="159"/>
      <c r="E423" s="159"/>
      <c r="G423" s="90"/>
    </row>
    <row r="424" spans="1:7" ht="16.5" customHeight="1" thickBot="1"/>
    <row r="425" spans="1:7" ht="16.5" customHeight="1">
      <c r="A425" s="136" t="s">
        <v>134</v>
      </c>
      <c r="B425" s="138" t="s">
        <v>135</v>
      </c>
      <c r="C425" s="150" t="s">
        <v>136</v>
      </c>
      <c r="D425" s="150"/>
      <c r="E425" s="151"/>
      <c r="G425" s="148" t="s">
        <v>307</v>
      </c>
    </row>
    <row r="426" spans="1:7" ht="16.5" customHeight="1" thickBot="1">
      <c r="A426" s="137"/>
      <c r="B426" s="139"/>
      <c r="C426" s="76" t="s">
        <v>100</v>
      </c>
      <c r="D426" s="76" t="s">
        <v>101</v>
      </c>
      <c r="E426" s="77" t="s">
        <v>133</v>
      </c>
      <c r="G426" s="149"/>
    </row>
    <row r="427" spans="1:7" ht="16.5" customHeight="1" thickTop="1">
      <c r="A427" s="143" t="s">
        <v>116</v>
      </c>
      <c r="B427" s="144">
        <f>'3.소득기준금액계산'!D108</f>
        <v>664000</v>
      </c>
      <c r="C427" s="38">
        <f>VLOOKUP($G427,'2.사업팀제공'!$A:$D,2,FALSE)</f>
        <v>20972</v>
      </c>
      <c r="D427" s="126">
        <f>VLOOKUP($G427,'2.사업팀제공'!$A:$D,3,FALSE)</f>
        <v>3509</v>
      </c>
      <c r="E427" s="23">
        <f>VLOOKUP($G427,'2.사업팀제공'!$A:$D,4,FALSE)</f>
        <v>22041</v>
      </c>
      <c r="G427" s="91">
        <f t="array" ref="G427">MIN(IF('2.사업팀제공'!$A$6:$A$205&gt;='1.사업팀제공'!B427:B427,'2.사업팀제공'!$A$6:$A$205,""))</f>
        <v>700225</v>
      </c>
    </row>
    <row r="428" spans="1:7" ht="16.5" customHeight="1">
      <c r="A428" s="135"/>
      <c r="B428" s="134"/>
      <c r="C428" s="78">
        <f>C427*1.0655</f>
        <v>22345.665999999997</v>
      </c>
      <c r="D428" s="127">
        <f>D427*1.0655</f>
        <v>3738.8394999999996</v>
      </c>
      <c r="E428" s="20">
        <f>E427*1.0655</f>
        <v>23484.685499999996</v>
      </c>
      <c r="G428" s="92"/>
    </row>
    <row r="429" spans="1:7" ht="16.5" customHeight="1">
      <c r="A429" s="135" t="s">
        <v>137</v>
      </c>
      <c r="B429" s="134">
        <f>'3.소득기준금액계산'!E108</f>
        <v>1130000</v>
      </c>
      <c r="C429" s="38">
        <f>VLOOKUP($G429,'2.사업팀제공'!$A:$D,2,FALSE)</f>
        <v>34065</v>
      </c>
      <c r="D429" s="126">
        <f>VLOOKUP($G429,'2.사업팀제공'!$A:$D,3,FALSE)</f>
        <v>14180</v>
      </c>
      <c r="E429" s="23">
        <f>VLOOKUP($G429,'2.사업팀제공'!$A:$D,4,FALSE)</f>
        <v>34572</v>
      </c>
      <c r="G429" s="91">
        <f t="array" ref="G429">MIN(IF('2.사업팀제공'!$A$6:$A$205&gt;='1.사업팀제공'!B429:B429,'2.사업팀제공'!$A$6:$A$205,""))</f>
        <v>1137381</v>
      </c>
    </row>
    <row r="430" spans="1:7" ht="16.5" customHeight="1">
      <c r="A430" s="135"/>
      <c r="B430" s="134"/>
      <c r="C430" s="78">
        <f>C429*1.0655</f>
        <v>36296.2575</v>
      </c>
      <c r="D430" s="127">
        <f>D429*1.0655</f>
        <v>15108.789999999999</v>
      </c>
      <c r="E430" s="20">
        <f>E429*1.0655</f>
        <v>36836.465999999993</v>
      </c>
      <c r="G430" s="92"/>
    </row>
    <row r="431" spans="1:7" ht="16.5" customHeight="1">
      <c r="A431" s="135" t="s">
        <v>138</v>
      </c>
      <c r="B431" s="134">
        <f>'3.소득기준금액계산'!F108</f>
        <v>1462000</v>
      </c>
      <c r="C431" s="38">
        <f>VLOOKUP($G431,'2.사업팀제공'!$A:$D,2,FALSE)</f>
        <v>44196</v>
      </c>
      <c r="D431" s="126">
        <f>VLOOKUP($G431,'2.사업팀제공'!$A:$D,3,FALSE)</f>
        <v>25248</v>
      </c>
      <c r="E431" s="23">
        <f>VLOOKUP($G431,'2.사업팀제공'!$A:$D,4,FALSE)</f>
        <v>44821</v>
      </c>
      <c r="G431" s="91">
        <f t="array" ref="G431">MIN(IF('2.사업팀제공'!$A$6:$A$205&gt;='1.사업팀제공'!B431:B431,'2.사업팀제공'!$A$6:$A$205,""))</f>
        <v>1475672</v>
      </c>
    </row>
    <row r="432" spans="1:7" ht="16.5" customHeight="1">
      <c r="A432" s="135"/>
      <c r="B432" s="134"/>
      <c r="C432" s="78">
        <f>C431*1.0655</f>
        <v>47090.837999999996</v>
      </c>
      <c r="D432" s="127">
        <f>D431*1.0655</f>
        <v>26901.743999999999</v>
      </c>
      <c r="E432" s="20">
        <f>E431*1.0655</f>
        <v>47756.775499999996</v>
      </c>
      <c r="G432" s="92"/>
    </row>
    <row r="433" spans="1:7" ht="16.5" customHeight="1">
      <c r="A433" s="135" t="s">
        <v>139</v>
      </c>
      <c r="B433" s="134">
        <f>'3.소득기준금액계산'!G108</f>
        <v>1794000</v>
      </c>
      <c r="C433" s="38">
        <f>VLOOKUP($G433,'2.사업팀제공'!$A:$D,2,FALSE)</f>
        <v>53871</v>
      </c>
      <c r="D433" s="126">
        <f>VLOOKUP($G433,'2.사업팀제공'!$A:$D,3,FALSE)</f>
        <v>39647</v>
      </c>
      <c r="E433" s="23">
        <f>VLOOKUP($G433,'2.사업팀제공'!$A:$D,4,FALSE)</f>
        <v>53919</v>
      </c>
      <c r="G433" s="91">
        <f t="array" ref="G433">MIN(IF('2.사업팀제공'!$A$6:$A$205&gt;='1.사업팀제공'!B433:B433,'2.사업팀제공'!$A$6:$A$205,""))</f>
        <v>1798687</v>
      </c>
    </row>
    <row r="434" spans="1:7" ht="16.5" customHeight="1">
      <c r="A434" s="135"/>
      <c r="B434" s="134"/>
      <c r="C434" s="78">
        <f>C433*1.0655</f>
        <v>57399.550499999998</v>
      </c>
      <c r="D434" s="127">
        <f>D433*1.0655</f>
        <v>42243.878499999999</v>
      </c>
      <c r="E434" s="20">
        <f>E433*1.0655</f>
        <v>57450.694499999998</v>
      </c>
      <c r="G434" s="92"/>
    </row>
    <row r="435" spans="1:7" ht="16.5" customHeight="1">
      <c r="A435" s="135" t="s">
        <v>140</v>
      </c>
      <c r="B435" s="134">
        <f>'3.소득기준금액계산'!H108</f>
        <v>2126000</v>
      </c>
      <c r="C435" s="38">
        <f>VLOOKUP($G435,'2.사업팀제공'!$A:$D,2,FALSE)</f>
        <v>64087</v>
      </c>
      <c r="D435" s="126">
        <f>VLOOKUP($G435,'2.사업팀제공'!$A:$D,3,FALSE)</f>
        <v>57308</v>
      </c>
      <c r="E435" s="23">
        <f>VLOOKUP($G435,'2.사업팀제공'!$A:$D,4,FALSE)</f>
        <v>64818</v>
      </c>
      <c r="G435" s="91">
        <f t="array" ref="G435">MIN(IF('2.사업팀제공'!$A$6:$A$205&gt;='1.사업팀제공'!B435:B435,'2.사업팀제공'!$A$6:$A$205,""))</f>
        <v>2139783</v>
      </c>
    </row>
    <row r="436" spans="1:7" ht="16.5" customHeight="1">
      <c r="A436" s="142"/>
      <c r="B436" s="140"/>
      <c r="C436" s="78">
        <f>C435*1.0655</f>
        <v>68284.698499999999</v>
      </c>
      <c r="D436" s="127">
        <f>D435*1.0655</f>
        <v>61061.673999999992</v>
      </c>
      <c r="E436" s="20">
        <f>E435*1.0655</f>
        <v>69063.578999999998</v>
      </c>
      <c r="G436" s="92"/>
    </row>
    <row r="437" spans="1:7" ht="16.5" customHeight="1">
      <c r="A437" s="135" t="s">
        <v>128</v>
      </c>
      <c r="B437" s="134">
        <f>'3.소득기준금액계산'!I108</f>
        <v>2458000</v>
      </c>
      <c r="C437" s="38">
        <f>VLOOKUP($G437,'2.사업팀제공'!$A:$D,2,FALSE)</f>
        <v>74266</v>
      </c>
      <c r="D437" s="126">
        <f>VLOOKUP($G437,'2.사업팀제공'!$A:$D,3,FALSE)</f>
        <v>73837</v>
      </c>
      <c r="E437" s="23">
        <f>VLOOKUP($G437,'2.사업팀제공'!$A:$D,4,FALSE)</f>
        <v>74871</v>
      </c>
      <c r="G437" s="91">
        <f t="array" ref="G437">MIN(IF('2.사업팀제공'!$A$6:$A$205&gt;='1.사업팀제공'!B437:B437,'2.사업팀제공'!$A$6:$A$205,""))</f>
        <v>2479675</v>
      </c>
    </row>
    <row r="438" spans="1:7" ht="16.5" customHeight="1">
      <c r="A438" s="135"/>
      <c r="B438" s="134"/>
      <c r="C438" s="78">
        <f>C437*1.0655</f>
        <v>79130.422999999995</v>
      </c>
      <c r="D438" s="127">
        <f>D437*1.0655</f>
        <v>78673.323499999999</v>
      </c>
      <c r="E438" s="20">
        <f>E437*1.0655</f>
        <v>79775.050499999998</v>
      </c>
      <c r="G438" s="92"/>
    </row>
    <row r="439" spans="1:7" ht="16.5" customHeight="1">
      <c r="A439" s="142" t="s">
        <v>273</v>
      </c>
      <c r="B439" s="140">
        <f>'3.소득기준금액계산'!J108</f>
        <v>2790000</v>
      </c>
      <c r="C439" s="38">
        <f>VLOOKUP($G439,'2.사업팀제공'!$A:$D,2,FALSE)</f>
        <v>83867</v>
      </c>
      <c r="D439" s="126">
        <f>VLOOKUP($G439,'2.사업팀제공'!$A:$D,3,FALSE)</f>
        <v>87592</v>
      </c>
      <c r="E439" s="23">
        <f>VLOOKUP($G439,'2.사업팀제공'!$A:$D,4,FALSE)</f>
        <v>84748</v>
      </c>
      <c r="G439" s="91">
        <f t="array" ref="G439">MIN(IF('2.사업팀제공'!$A$6:$A$205&gt;='1.사업팀제공'!B439:B439,'2.사업팀제공'!$A$6:$A$205,""))</f>
        <v>2800245</v>
      </c>
    </row>
    <row r="440" spans="1:7" ht="16.5" customHeight="1">
      <c r="A440" s="143"/>
      <c r="B440" s="144"/>
      <c r="C440" s="78">
        <f>C439*1.0655</f>
        <v>89360.288499999995</v>
      </c>
      <c r="D440" s="127">
        <f>D439*1.0655</f>
        <v>93329.275999999983</v>
      </c>
      <c r="E440" s="20">
        <f>E439*1.0655</f>
        <v>90298.993999999992</v>
      </c>
      <c r="G440" s="92"/>
    </row>
    <row r="441" spans="1:7" ht="16.5" customHeight="1">
      <c r="A441" s="145" t="s">
        <v>143</v>
      </c>
      <c r="B441" s="140">
        <f>'3.소득기준금액계산'!K108</f>
        <v>3121000</v>
      </c>
      <c r="C441" s="38">
        <f>VLOOKUP($G441,'2.사업팀제공'!$A:$D,2,FALSE)</f>
        <v>94553</v>
      </c>
      <c r="D441" s="126">
        <f>VLOOKUP($G441,'2.사업팀제공'!$A:$D,3,FALSE)</f>
        <v>103561</v>
      </c>
      <c r="E441" s="23">
        <f>VLOOKUP($G441,'2.사업팀제공'!$A:$D,4,FALSE)</f>
        <v>95661</v>
      </c>
      <c r="G441" s="91">
        <f t="array" ref="G441">MIN(IF('2.사업팀제공'!$A$6:$A$205&gt;='1.사업팀제공'!B441:B441,'2.사업팀제공'!$A$6:$A$205,""))</f>
        <v>3157015</v>
      </c>
    </row>
    <row r="442" spans="1:7" ht="16.5" customHeight="1">
      <c r="A442" s="146"/>
      <c r="B442" s="144"/>
      <c r="C442" s="78">
        <f>C441*1.0655</f>
        <v>100746.22149999999</v>
      </c>
      <c r="D442" s="127">
        <f>D441*1.0655</f>
        <v>110344.24549999999</v>
      </c>
      <c r="E442" s="20">
        <f>E441*1.0655</f>
        <v>101926.79549999999</v>
      </c>
      <c r="G442" s="92"/>
    </row>
    <row r="443" spans="1:7" ht="16.5" customHeight="1">
      <c r="A443" s="145" t="s">
        <v>271</v>
      </c>
      <c r="B443" s="140">
        <f>'3.소득기준금액계산'!L108</f>
        <v>3453000</v>
      </c>
      <c r="C443" s="38">
        <f>VLOOKUP($G443,'2.사업팀제공'!$A:$D,2,FALSE)</f>
        <v>103972</v>
      </c>
      <c r="D443" s="126">
        <f>VLOOKUP($G443,'2.사업팀제공'!$A:$D,3,FALSE)</f>
        <v>116683</v>
      </c>
      <c r="E443" s="23">
        <f>VLOOKUP($G443,'2.사업팀제공'!$A:$D,4,FALSE)</f>
        <v>105033</v>
      </c>
      <c r="G443" s="91">
        <f t="array" ref="G443">MIN(IF('2.사업팀제공'!$A$6:$A$205&gt;='1.사업팀제공'!B443:B443,'2.사업팀제공'!$A$6:$A$205,""))</f>
        <v>3471528</v>
      </c>
    </row>
    <row r="444" spans="1:7" ht="16.5" customHeight="1">
      <c r="A444" s="146"/>
      <c r="B444" s="144"/>
      <c r="C444" s="78">
        <f>C443*1.0655</f>
        <v>110782.16599999998</v>
      </c>
      <c r="D444" s="127">
        <f>D443*1.0655</f>
        <v>124325.73649999998</v>
      </c>
      <c r="E444" s="20">
        <f>E443*1.0655</f>
        <v>111912.66149999999</v>
      </c>
      <c r="G444" s="92"/>
    </row>
    <row r="445" spans="1:7" ht="16.5" customHeight="1">
      <c r="A445" s="146" t="s">
        <v>274</v>
      </c>
      <c r="B445" s="140">
        <f>'3.소득기준금액계산'!M108</f>
        <v>3785000</v>
      </c>
      <c r="C445" s="38">
        <f>VLOOKUP($G445,'2.사업팀제공'!$A:$D,2,FALSE)</f>
        <v>113548</v>
      </c>
      <c r="D445" s="126">
        <f>VLOOKUP($G445,'2.사업팀제공'!$A:$D,3,FALSE)</f>
        <v>129345</v>
      </c>
      <c r="E445" s="23">
        <f>VLOOKUP($G445,'2.사업팀제공'!$A:$D,4,FALSE)</f>
        <v>115131</v>
      </c>
      <c r="G445" s="91">
        <f t="array" ref="G445">MIN(IF('2.사업팀제공'!$A$6:$A$205&gt;='1.사업팀제공'!B445:B445,'2.사업팀제공'!$A$6:$A$205,""))</f>
        <v>3791237</v>
      </c>
    </row>
    <row r="446" spans="1:7" ht="16.5" customHeight="1" thickBot="1">
      <c r="A446" s="147"/>
      <c r="B446" s="141"/>
      <c r="C446" s="79">
        <f>C445*1.0655</f>
        <v>120985.39399999999</v>
      </c>
      <c r="D446" s="128">
        <f>D445*1.0655</f>
        <v>137817.09749999997</v>
      </c>
      <c r="E446" s="80">
        <f>E445*1.0655</f>
        <v>122672.08049999998</v>
      </c>
      <c r="G446" s="93"/>
    </row>
    <row r="450" spans="1:7" s="21" customFormat="1" ht="16.5" customHeight="1">
      <c r="A450" s="159" t="s">
        <v>323</v>
      </c>
      <c r="B450" s="159"/>
      <c r="C450" s="159"/>
      <c r="D450" s="159"/>
      <c r="E450" s="159"/>
      <c r="G450" s="90"/>
    </row>
    <row r="451" spans="1:7" ht="16.5" customHeight="1" thickBot="1"/>
    <row r="452" spans="1:7" ht="16.5" customHeight="1">
      <c r="A452" s="136" t="s">
        <v>134</v>
      </c>
      <c r="B452" s="138" t="s">
        <v>135</v>
      </c>
      <c r="C452" s="150" t="s">
        <v>136</v>
      </c>
      <c r="D452" s="150"/>
      <c r="E452" s="151"/>
      <c r="G452" s="148" t="s">
        <v>307</v>
      </c>
    </row>
    <row r="453" spans="1:7" ht="16.5" customHeight="1" thickBot="1">
      <c r="A453" s="137"/>
      <c r="B453" s="139"/>
      <c r="C453" s="76" t="s">
        <v>100</v>
      </c>
      <c r="D453" s="76" t="s">
        <v>101</v>
      </c>
      <c r="E453" s="77" t="s">
        <v>133</v>
      </c>
      <c r="G453" s="149"/>
    </row>
    <row r="454" spans="1:7" ht="16.5" customHeight="1" thickTop="1">
      <c r="A454" s="143" t="s">
        <v>116</v>
      </c>
      <c r="B454" s="144">
        <f>'3.소득기준금액계산'!D113</f>
        <v>724000</v>
      </c>
      <c r="C454" s="38">
        <f>VLOOKUP($G454,'2.사업팀제공'!$A:$D,2,FALSE)</f>
        <v>22041</v>
      </c>
      <c r="D454" s="126">
        <f>VLOOKUP($G454,'2.사업팀제공'!$A:$D,3,FALSE)</f>
        <v>3509</v>
      </c>
      <c r="E454" s="23">
        <f>VLOOKUP($G454,'2.사업팀제공'!$A:$D,4,FALSE)</f>
        <v>23463</v>
      </c>
      <c r="G454" s="91">
        <f t="array" ref="G454">MIN(IF('2.사업팀제공'!$A$6:$A$205&gt;='1.사업팀제공'!B454:B454,'2.사업팀제공'!$A$6:$A$205,""))</f>
        <v>735910</v>
      </c>
    </row>
    <row r="455" spans="1:7" ht="16.5" customHeight="1">
      <c r="A455" s="135"/>
      <c r="B455" s="134"/>
      <c r="C455" s="78">
        <f>C454*1.0655</f>
        <v>23484.685499999996</v>
      </c>
      <c r="D455" s="127">
        <f>D454*1.0655</f>
        <v>3738.8394999999996</v>
      </c>
      <c r="E455" s="20">
        <f>E454*1.0655</f>
        <v>24999.826499999999</v>
      </c>
      <c r="G455" s="92"/>
    </row>
    <row r="456" spans="1:7" ht="16.5" customHeight="1">
      <c r="A456" s="135" t="s">
        <v>137</v>
      </c>
      <c r="B456" s="134">
        <f>'3.소득기준금액계산'!E113</f>
        <v>1233000</v>
      </c>
      <c r="C456" s="38">
        <f>VLOOKUP($G456,'2.사업팀제공'!$A:$D,2,FALSE)</f>
        <v>36947</v>
      </c>
      <c r="D456" s="126">
        <f>VLOOKUP($G456,'2.사업팀제공'!$A:$D,3,FALSE)</f>
        <v>18082</v>
      </c>
      <c r="E456" s="23">
        <f>VLOOKUP($G456,'2.사업팀제공'!$A:$D,4,FALSE)</f>
        <v>37432</v>
      </c>
      <c r="G456" s="91">
        <f t="array" ref="G456">MIN(IF('2.사업팀제공'!$A$6:$A$205&gt;='1.사업팀제공'!B456:B456,'2.사업팀제공'!$A$6:$A$205,""))</f>
        <v>1233638</v>
      </c>
    </row>
    <row r="457" spans="1:7" ht="16.5" customHeight="1">
      <c r="A457" s="135"/>
      <c r="B457" s="134"/>
      <c r="C457" s="78">
        <f>C456*1.0655</f>
        <v>39367.028499999993</v>
      </c>
      <c r="D457" s="127">
        <f>D456*1.0655</f>
        <v>19266.370999999999</v>
      </c>
      <c r="E457" s="20">
        <f>E456*1.0655</f>
        <v>39883.795999999995</v>
      </c>
      <c r="G457" s="92"/>
    </row>
    <row r="458" spans="1:7" ht="16.5" customHeight="1">
      <c r="A458" s="135" t="s">
        <v>138</v>
      </c>
      <c r="B458" s="134">
        <f>'3.소득기준금액계산'!F113</f>
        <v>1595000</v>
      </c>
      <c r="C458" s="38">
        <f>VLOOKUP($G458,'2.사업팀제공'!$A:$D,2,FALSE)</f>
        <v>47908</v>
      </c>
      <c r="D458" s="126">
        <f>VLOOKUP($G458,'2.사업팀제공'!$A:$D,3,FALSE)</f>
        <v>30823</v>
      </c>
      <c r="E458" s="23">
        <f>VLOOKUP($G458,'2.사업팀제공'!$A:$D,4,FALSE)</f>
        <v>47985</v>
      </c>
      <c r="G458" s="91">
        <f t="array" ref="G458">MIN(IF('2.사업팀제공'!$A$6:$A$205&gt;='1.사업팀제공'!B458:B458,'2.사업팀제공'!$A$6:$A$205,""))</f>
        <v>1599605</v>
      </c>
    </row>
    <row r="459" spans="1:7" ht="16.5" customHeight="1">
      <c r="A459" s="135"/>
      <c r="B459" s="134"/>
      <c r="C459" s="78">
        <f>C458*1.0655</f>
        <v>51045.973999999995</v>
      </c>
      <c r="D459" s="127">
        <f>D458*1.0655</f>
        <v>32841.906499999997</v>
      </c>
      <c r="E459" s="20">
        <f>E458*1.0655</f>
        <v>51128.017499999994</v>
      </c>
      <c r="G459" s="92"/>
    </row>
    <row r="460" spans="1:7" ht="16.5" customHeight="1">
      <c r="A460" s="135" t="s">
        <v>139</v>
      </c>
      <c r="B460" s="134">
        <f>'3.소득기준금액계산'!G113</f>
        <v>1957000</v>
      </c>
      <c r="C460" s="38">
        <f>VLOOKUP($G460,'2.사업팀제공'!$A:$D,2,FALSE)</f>
        <v>59375</v>
      </c>
      <c r="D460" s="126">
        <f>VLOOKUP($G460,'2.사업팀제공'!$A:$D,3,FALSE)</f>
        <v>48466</v>
      </c>
      <c r="E460" s="23">
        <f>VLOOKUP($G460,'2.사업팀제공'!$A:$D,4,FALSE)</f>
        <v>59893</v>
      </c>
      <c r="G460" s="91">
        <f t="array" ref="G460">MIN(IF('2.사업팀제공'!$A$6:$A$205&gt;='1.사업팀제공'!B460:B460,'2.사업팀제공'!$A$6:$A$205,""))</f>
        <v>1982457</v>
      </c>
    </row>
    <row r="461" spans="1:7" ht="16.5" customHeight="1">
      <c r="A461" s="135"/>
      <c r="B461" s="134"/>
      <c r="C461" s="78">
        <f>C460*1.0655</f>
        <v>63264.062499999993</v>
      </c>
      <c r="D461" s="127">
        <f>D460*1.0655</f>
        <v>51640.522999999994</v>
      </c>
      <c r="E461" s="20">
        <f>E460*1.0655</f>
        <v>63815.991499999996</v>
      </c>
      <c r="G461" s="92"/>
    </row>
    <row r="462" spans="1:7" ht="16.5" customHeight="1">
      <c r="A462" s="135" t="s">
        <v>140</v>
      </c>
      <c r="B462" s="134">
        <f>'3.소득기준금액계산'!H113</f>
        <v>2319000</v>
      </c>
      <c r="C462" s="38">
        <f>VLOOKUP($G462,'2.사업팀제공'!$A:$D,2,FALSE)</f>
        <v>70294</v>
      </c>
      <c r="D462" s="126">
        <f>VLOOKUP($G462,'2.사업팀제공'!$A:$D,3,FALSE)</f>
        <v>67703</v>
      </c>
      <c r="E462" s="23">
        <f>VLOOKUP($G462,'2.사업팀제공'!$A:$D,4,FALSE)</f>
        <v>71188</v>
      </c>
      <c r="G462" s="91">
        <f t="array" ref="G462">MIN(IF('2.사업팀제공'!$A$6:$A$205&gt;='1.사업팀제공'!B462:B462,'2.사업팀제공'!$A$6:$A$205,""))</f>
        <v>2347059</v>
      </c>
    </row>
    <row r="463" spans="1:7" ht="16.5" customHeight="1">
      <c r="A463" s="142"/>
      <c r="B463" s="140"/>
      <c r="C463" s="78">
        <f>C462*1.0655</f>
        <v>74898.256999999998</v>
      </c>
      <c r="D463" s="127">
        <f>D462*1.0655</f>
        <v>72137.546499999997</v>
      </c>
      <c r="E463" s="20">
        <f>E462*1.0655</f>
        <v>75850.813999999998</v>
      </c>
      <c r="G463" s="92"/>
    </row>
    <row r="464" spans="1:7" ht="16.5" customHeight="1">
      <c r="A464" s="135" t="s">
        <v>128</v>
      </c>
      <c r="B464" s="134">
        <f>'3.소득기준금액계산'!I113</f>
        <v>2681000</v>
      </c>
      <c r="C464" s="38">
        <f>VLOOKUP($G464,'2.사업팀제공'!$A:$D,2,FALSE)</f>
        <v>80509</v>
      </c>
      <c r="D464" s="126">
        <f>VLOOKUP($G464,'2.사업팀제공'!$A:$D,3,FALSE)</f>
        <v>82656</v>
      </c>
      <c r="E464" s="23">
        <f>VLOOKUP($G464,'2.사업팀제공'!$A:$D,4,FALSE)</f>
        <v>81067</v>
      </c>
      <c r="G464" s="91">
        <f t="array" ref="G464">MIN(IF('2.사업팀제공'!$A$6:$A$205&gt;='1.사업팀제공'!B464:B464,'2.사업팀제공'!$A$6:$A$205,""))</f>
        <v>2688097</v>
      </c>
    </row>
    <row r="465" spans="1:7" ht="16.5" customHeight="1">
      <c r="A465" s="135"/>
      <c r="B465" s="134"/>
      <c r="C465" s="78">
        <f>C464*1.0655</f>
        <v>85782.339499999987</v>
      </c>
      <c r="D465" s="127">
        <f>D464*1.0655</f>
        <v>88069.967999999993</v>
      </c>
      <c r="E465" s="20">
        <f>E464*1.0655</f>
        <v>86376.888499999986</v>
      </c>
      <c r="G465" s="92"/>
    </row>
    <row r="466" spans="1:7" ht="16.5" customHeight="1">
      <c r="A466" s="142" t="s">
        <v>273</v>
      </c>
      <c r="B466" s="140">
        <f>'3.소득기준금액계산'!J113</f>
        <v>3043000</v>
      </c>
      <c r="C466" s="38">
        <f>VLOOKUP($G466,'2.사업팀제공'!$A:$D,2,FALSE)</f>
        <v>91149</v>
      </c>
      <c r="D466" s="126">
        <f>VLOOKUP($G466,'2.사업팀제공'!$A:$D,3,FALSE)</f>
        <v>99031</v>
      </c>
      <c r="E466" s="23">
        <f>VLOOKUP($G466,'2.사업팀제공'!$A:$D,4,FALSE)</f>
        <v>92298</v>
      </c>
      <c r="G466" s="91">
        <f t="array" ref="G466">MIN(IF('2.사업팀제공'!$A$6:$A$205&gt;='1.사업팀제공'!B466:B466,'2.사업팀제공'!$A$6:$A$205,""))</f>
        <v>3043368</v>
      </c>
    </row>
    <row r="467" spans="1:7" ht="16.5" customHeight="1">
      <c r="A467" s="143"/>
      <c r="B467" s="144"/>
      <c r="C467" s="78">
        <f>C466*1.0655</f>
        <v>97119.259499999986</v>
      </c>
      <c r="D467" s="127">
        <f>D466*1.0655</f>
        <v>105517.53049999999</v>
      </c>
      <c r="E467" s="20">
        <f>E466*1.0655</f>
        <v>98343.518999999986</v>
      </c>
      <c r="G467" s="92"/>
    </row>
    <row r="468" spans="1:7" ht="16.5" customHeight="1">
      <c r="A468" s="145" t="s">
        <v>143</v>
      </c>
      <c r="B468" s="140">
        <f>'3.소득기준금액계산'!K113</f>
        <v>3405000</v>
      </c>
      <c r="C468" s="38">
        <f>VLOOKUP($G468,'2.사업팀제공'!$A:$D,2,FALSE)</f>
        <v>102607</v>
      </c>
      <c r="D468" s="126">
        <f>VLOOKUP($G468,'2.사업팀제공'!$A:$D,3,FALSE)</f>
        <v>114979</v>
      </c>
      <c r="E468" s="23">
        <f>VLOOKUP($G468,'2.사업팀제공'!$A:$D,4,FALSE)</f>
        <v>103972</v>
      </c>
      <c r="G468" s="91">
        <f t="array" ref="G468">MIN(IF('2.사업팀제공'!$A$6:$A$205&gt;='1.사업팀제공'!B468:B468,'2.사업팀제공'!$A$6:$A$205,""))</f>
        <v>3425959</v>
      </c>
    </row>
    <row r="469" spans="1:7" ht="16.5" customHeight="1">
      <c r="A469" s="146"/>
      <c r="B469" s="144"/>
      <c r="C469" s="78">
        <f>C468*1.0655</f>
        <v>109327.75849999998</v>
      </c>
      <c r="D469" s="127">
        <f>D468*1.0655</f>
        <v>122510.12449999999</v>
      </c>
      <c r="E469" s="20">
        <f>E468*1.0655</f>
        <v>110782.16599999998</v>
      </c>
      <c r="G469" s="92"/>
    </row>
    <row r="470" spans="1:7" ht="16.5" customHeight="1">
      <c r="A470" s="145" t="s">
        <v>271</v>
      </c>
      <c r="B470" s="140">
        <f>'3.소득기준금액계산'!L113</f>
        <v>3767000</v>
      </c>
      <c r="C470" s="38">
        <f>VLOOKUP($G470,'2.사업팀제공'!$A:$D,2,FALSE)</f>
        <v>113548</v>
      </c>
      <c r="D470" s="126">
        <f>VLOOKUP($G470,'2.사업팀제공'!$A:$D,3,FALSE)</f>
        <v>129345</v>
      </c>
      <c r="E470" s="23">
        <f>VLOOKUP($G470,'2.사업팀제공'!$A:$D,4,FALSE)</f>
        <v>115131</v>
      </c>
      <c r="G470" s="91">
        <f t="array" ref="G470">MIN(IF('2.사업팀제공'!$A$6:$A$205&gt;='1.사업팀제공'!B470:B470,'2.사업팀제공'!$A$6:$A$205,""))</f>
        <v>3791237</v>
      </c>
    </row>
    <row r="471" spans="1:7" ht="16.5" customHeight="1">
      <c r="A471" s="146"/>
      <c r="B471" s="144"/>
      <c r="C471" s="78">
        <f>C470*1.0655</f>
        <v>120985.39399999999</v>
      </c>
      <c r="D471" s="127">
        <f>D470*1.0655</f>
        <v>137817.09749999997</v>
      </c>
      <c r="E471" s="20">
        <f>E470*1.0655</f>
        <v>122672.08049999998</v>
      </c>
      <c r="G471" s="92"/>
    </row>
    <row r="472" spans="1:7" ht="16.5" customHeight="1">
      <c r="A472" s="146" t="s">
        <v>274</v>
      </c>
      <c r="B472" s="140">
        <f>'3.소득기준금액계산'!M113</f>
        <v>4129000</v>
      </c>
      <c r="C472" s="38">
        <f>VLOOKUP($G472,'2.사업팀제공'!$A:$D,2,FALSE)</f>
        <v>124988</v>
      </c>
      <c r="D472" s="126">
        <f>VLOOKUP($G472,'2.사업팀제공'!$A:$D,3,FALSE)</f>
        <v>142640</v>
      </c>
      <c r="E472" s="23">
        <f>VLOOKUP($G472,'2.사업팀제공'!$A:$D,4,FALSE)</f>
        <v>126757</v>
      </c>
      <c r="G472" s="91">
        <f t="array" ref="G472">MIN(IF('2.사업팀제공'!$A$6:$A$205&gt;='1.사업팀제공'!B472:B472,'2.사업팀제공'!$A$6:$A$205,""))</f>
        <v>4173210</v>
      </c>
    </row>
    <row r="473" spans="1:7" ht="16.5" customHeight="1" thickBot="1">
      <c r="A473" s="147"/>
      <c r="B473" s="141"/>
      <c r="C473" s="79">
        <f>C472*1.0655</f>
        <v>133174.71399999998</v>
      </c>
      <c r="D473" s="128">
        <f>D472*1.0655</f>
        <v>151982.91999999998</v>
      </c>
      <c r="E473" s="80">
        <f>E472*1.0655</f>
        <v>135059.58349999998</v>
      </c>
      <c r="G473" s="93"/>
    </row>
    <row r="478" spans="1:7" s="21" customFormat="1" ht="16.5" customHeight="1">
      <c r="A478" s="159" t="s">
        <v>328</v>
      </c>
      <c r="B478" s="159"/>
      <c r="C478" s="159"/>
      <c r="D478" s="159"/>
      <c r="E478" s="159"/>
      <c r="G478" s="90"/>
    </row>
    <row r="479" spans="1:7" ht="16.5" customHeight="1" thickBot="1"/>
    <row r="480" spans="1:7" ht="16.5" customHeight="1">
      <c r="A480" s="136" t="s">
        <v>134</v>
      </c>
      <c r="B480" s="138" t="s">
        <v>135</v>
      </c>
      <c r="C480" s="150" t="s">
        <v>136</v>
      </c>
      <c r="D480" s="150"/>
      <c r="E480" s="151"/>
      <c r="G480" s="148" t="s">
        <v>307</v>
      </c>
    </row>
    <row r="481" spans="1:7" ht="16.5" customHeight="1" thickBot="1">
      <c r="A481" s="137"/>
      <c r="B481" s="139"/>
      <c r="C481" s="76" t="s">
        <v>100</v>
      </c>
      <c r="D481" s="76" t="s">
        <v>101</v>
      </c>
      <c r="E481" s="77" t="s">
        <v>133</v>
      </c>
      <c r="G481" s="149"/>
    </row>
    <row r="482" spans="1:7" ht="16.5" customHeight="1" thickTop="1">
      <c r="A482" s="143" t="s">
        <v>116</v>
      </c>
      <c r="B482" s="144">
        <f>'3.소득기준금액계산'!D118</f>
        <v>784000</v>
      </c>
      <c r="C482" s="38">
        <f>VLOOKUP($G482,'2.사업팀제공'!$A:$D,2,FALSE)</f>
        <v>23960</v>
      </c>
      <c r="D482" s="126">
        <f>VLOOKUP($G482,'2.사업팀제공'!$A:$D,3,FALSE)</f>
        <v>4496</v>
      </c>
      <c r="E482" s="23">
        <f>VLOOKUP($G482,'2.사업팀제공'!$A:$D,4,FALSE)</f>
        <v>24620</v>
      </c>
      <c r="G482" s="91">
        <f t="array" ref="G482">MIN(IF('2.사업팀제공'!$A$6:$A$205&gt;='1.사업팀제공'!B482:B482,'2.사업팀제공'!$A$6:$A$205,""))</f>
        <v>800000</v>
      </c>
    </row>
    <row r="483" spans="1:7" ht="16.5" customHeight="1">
      <c r="A483" s="135"/>
      <c r="B483" s="134"/>
      <c r="C483" s="78">
        <f>C482*1.0655</f>
        <v>25529.379999999997</v>
      </c>
      <c r="D483" s="127">
        <f>D482*1.0655</f>
        <v>4790.4879999999994</v>
      </c>
      <c r="E483" s="20">
        <f>E482*1.0655</f>
        <v>26232.609999999997</v>
      </c>
      <c r="G483" s="92"/>
    </row>
    <row r="484" spans="1:7" ht="16.5" customHeight="1">
      <c r="A484" s="135" t="s">
        <v>137</v>
      </c>
      <c r="B484" s="134">
        <f>'3.소득기준금액계산'!E118</f>
        <v>1336000</v>
      </c>
      <c r="C484" s="38">
        <f>VLOOKUP($G484,'2.사업팀제공'!$A:$D,2,FALSE)</f>
        <v>40244</v>
      </c>
      <c r="D484" s="126">
        <f>VLOOKUP($G484,'2.사업팀제공'!$A:$D,3,FALSE)</f>
        <v>20861</v>
      </c>
      <c r="E484" s="23">
        <f>VLOOKUP($G484,'2.사업팀제공'!$A:$D,4,FALSE)</f>
        <v>40705</v>
      </c>
      <c r="G484" s="91">
        <f t="array" ref="G484">MIN(IF('2.사업팀제공'!$A$6:$A$205&gt;='1.사업팀제공'!B484:B484,'2.사업팀제공'!$A$6:$A$205,""))</f>
        <v>1343708</v>
      </c>
    </row>
    <row r="485" spans="1:7" ht="16.5" customHeight="1">
      <c r="A485" s="135"/>
      <c r="B485" s="134"/>
      <c r="C485" s="78">
        <f>C484*1.0655</f>
        <v>42879.981999999996</v>
      </c>
      <c r="D485" s="127">
        <f>D484*1.0655</f>
        <v>22227.395499999999</v>
      </c>
      <c r="E485" s="20">
        <f>E484*1.0655</f>
        <v>43371.177499999998</v>
      </c>
      <c r="G485" s="92"/>
    </row>
    <row r="486" spans="1:7" ht="16.5" customHeight="1">
      <c r="A486" s="135" t="s">
        <v>138</v>
      </c>
      <c r="B486" s="134">
        <f>'3.소득기준금액계산'!F118</f>
        <v>1728000</v>
      </c>
      <c r="C486" s="38">
        <f>VLOOKUP($G486,'2.사업팀제공'!$A:$D,2,FALSE)</f>
        <v>52041</v>
      </c>
      <c r="D486" s="126">
        <f>VLOOKUP($G486,'2.사업팀제공'!$A:$D,3,FALSE)</f>
        <v>37208</v>
      </c>
      <c r="E486" s="23">
        <f>VLOOKUP($G486,'2.사업팀제공'!$A:$D,4,FALSE)</f>
        <v>52563</v>
      </c>
      <c r="G486" s="91">
        <f t="array" ref="G486">MIN(IF('2.사업팀제공'!$A$6:$A$205&gt;='1.사업팀제공'!B486:B486,'2.사업팀제공'!$A$6:$A$205,""))</f>
        <v>1737596</v>
      </c>
    </row>
    <row r="487" spans="1:7" ht="16.5" customHeight="1">
      <c r="A487" s="135"/>
      <c r="B487" s="134"/>
      <c r="C487" s="78">
        <f>C486*1.0655</f>
        <v>55449.685499999992</v>
      </c>
      <c r="D487" s="127">
        <f>D486*1.0655</f>
        <v>39645.123999999996</v>
      </c>
      <c r="E487" s="20">
        <f>E486*1.0655</f>
        <v>56005.876499999991</v>
      </c>
      <c r="G487" s="92"/>
    </row>
    <row r="488" spans="1:7" ht="16.5" customHeight="1">
      <c r="A488" s="135" t="s">
        <v>139</v>
      </c>
      <c r="B488" s="134">
        <f>'3.소득기준금액계산'!G118</f>
        <v>2120000</v>
      </c>
      <c r="C488" s="38">
        <f>VLOOKUP($G488,'2.사업팀제공'!$A:$D,2,FALSE)</f>
        <v>64087</v>
      </c>
      <c r="D488" s="126">
        <f>VLOOKUP($G488,'2.사업팀제공'!$A:$D,3,FALSE)</f>
        <v>57308</v>
      </c>
      <c r="E488" s="23">
        <f>VLOOKUP($G488,'2.사업팀제공'!$A:$D,4,FALSE)</f>
        <v>64818</v>
      </c>
      <c r="G488" s="91">
        <f t="array" ref="G488">MIN(IF('2.사업팀제공'!$A$6:$A$205&gt;='1.사업팀제공'!B488:B488,'2.사업팀제공'!$A$6:$A$205,""))</f>
        <v>2139783</v>
      </c>
    </row>
    <row r="489" spans="1:7" ht="16.5" customHeight="1">
      <c r="A489" s="135"/>
      <c r="B489" s="134"/>
      <c r="C489" s="78">
        <f>C488*1.0655</f>
        <v>68284.698499999999</v>
      </c>
      <c r="D489" s="127">
        <f>D488*1.0655</f>
        <v>61061.673999999992</v>
      </c>
      <c r="E489" s="20">
        <f>E488*1.0655</f>
        <v>69063.578999999998</v>
      </c>
      <c r="G489" s="92"/>
    </row>
    <row r="490" spans="1:7" ht="16.5" customHeight="1">
      <c r="A490" s="135" t="s">
        <v>140</v>
      </c>
      <c r="B490" s="134">
        <f>'3.소득기준금액계산'!H118</f>
        <v>2512000</v>
      </c>
      <c r="C490" s="38">
        <f>VLOOKUP($G490,'2.사업팀제공'!$A:$D,2,FALSE)</f>
        <v>75950</v>
      </c>
      <c r="D490" s="126">
        <f>VLOOKUP($G490,'2.사업팀제공'!$A:$D,3,FALSE)</f>
        <v>77176</v>
      </c>
      <c r="E490" s="23">
        <f>VLOOKUP($G490,'2.사업팀제공'!$A:$D,4,FALSE)</f>
        <v>76909</v>
      </c>
      <c r="G490" s="91">
        <f t="array" ref="G490">MIN(IF('2.사업팀제공'!$A$6:$A$205&gt;='1.사업팀제공'!B490:B490,'2.사업팀제공'!$A$6:$A$205,""))</f>
        <v>2535908</v>
      </c>
    </row>
    <row r="491" spans="1:7" ht="16.5" customHeight="1">
      <c r="A491" s="142"/>
      <c r="B491" s="140"/>
      <c r="C491" s="78">
        <f>C490*1.0655</f>
        <v>80924.724999999991</v>
      </c>
      <c r="D491" s="127">
        <f>D490*1.0655</f>
        <v>82231.027999999991</v>
      </c>
      <c r="E491" s="20">
        <f>E490*1.0655</f>
        <v>81946.539499999984</v>
      </c>
      <c r="G491" s="92"/>
    </row>
    <row r="492" spans="1:7" ht="16.5" customHeight="1">
      <c r="A492" s="135" t="s">
        <v>128</v>
      </c>
      <c r="B492" s="134">
        <f>'3.소득기준금액계산'!I118</f>
        <v>2904000</v>
      </c>
      <c r="C492" s="38">
        <f>VLOOKUP($G492,'2.사업팀제공'!$A:$D,2,FALSE)</f>
        <v>87604</v>
      </c>
      <c r="D492" s="126">
        <f>VLOOKUP($G492,'2.사업팀제공'!$A:$D,3,FALSE)</f>
        <v>93160</v>
      </c>
      <c r="E492" s="23">
        <f>VLOOKUP($G492,'2.사업팀제공'!$A:$D,4,FALSE)</f>
        <v>88738</v>
      </c>
      <c r="G492" s="91">
        <f t="array" ref="G492">MIN(IF('2.사업팀제공'!$A$6:$A$205&gt;='1.사업팀제공'!B492:B492,'2.사업팀제공'!$A$6:$A$205,""))</f>
        <v>2925016</v>
      </c>
    </row>
    <row r="493" spans="1:7" ht="16.5" customHeight="1">
      <c r="A493" s="135"/>
      <c r="B493" s="134"/>
      <c r="C493" s="78">
        <f>C492*1.0655</f>
        <v>93342.061999999991</v>
      </c>
      <c r="D493" s="127">
        <f>D492*1.0655</f>
        <v>99261.98</v>
      </c>
      <c r="E493" s="20">
        <f>E492*1.0655</f>
        <v>94550.338999999993</v>
      </c>
      <c r="G493" s="92"/>
    </row>
    <row r="494" spans="1:7" ht="16.5" customHeight="1">
      <c r="A494" s="142" t="s">
        <v>273</v>
      </c>
      <c r="B494" s="140">
        <f>'3.소득기준금액계산'!J118</f>
        <v>3297000</v>
      </c>
      <c r="C494" s="38">
        <f>VLOOKUP($G494,'2.사업팀제공'!$A:$D,2,FALSE)</f>
        <v>99038</v>
      </c>
      <c r="D494" s="126">
        <f>VLOOKUP($G494,'2.사업팀제공'!$A:$D,3,FALSE)</f>
        <v>109994</v>
      </c>
      <c r="E494" s="23">
        <f>VLOOKUP($G494,'2.사업팀제공'!$A:$D,4,FALSE)</f>
        <v>100197</v>
      </c>
      <c r="G494" s="91">
        <f t="array" ref="G494">MIN(IF('2.사업팀제공'!$A$6:$A$205&gt;='1.사업팀제공'!B494:B494,'2.사업팀제공'!$A$6:$A$205,""))</f>
        <v>3306785</v>
      </c>
    </row>
    <row r="495" spans="1:7" ht="16.5" customHeight="1">
      <c r="A495" s="143"/>
      <c r="B495" s="144"/>
      <c r="C495" s="78">
        <f>C494*1.0655</f>
        <v>105524.98899999999</v>
      </c>
      <c r="D495" s="127">
        <f>D494*1.0655</f>
        <v>117198.60699999999</v>
      </c>
      <c r="E495" s="20">
        <f>E494*1.0655</f>
        <v>106759.90349999999</v>
      </c>
      <c r="G495" s="92"/>
    </row>
    <row r="496" spans="1:7" ht="16.5" customHeight="1">
      <c r="A496" s="145" t="s">
        <v>143</v>
      </c>
      <c r="B496" s="140">
        <f>'3.소득기준금액계산'!K118</f>
        <v>3689000</v>
      </c>
      <c r="C496" s="38">
        <f>VLOOKUP($G496,'2.사업팀제공'!$A:$D,2,FALSE)</f>
        <v>110600</v>
      </c>
      <c r="D496" s="126">
        <f>VLOOKUP($G496,'2.사업팀제공'!$A:$D,3,FALSE)</f>
        <v>125628</v>
      </c>
      <c r="E496" s="23">
        <f>VLOOKUP($G496,'2.사업팀제공'!$A:$D,4,FALSE)</f>
        <v>112008</v>
      </c>
      <c r="G496" s="91">
        <f t="array" ref="G496">MIN(IF('2.사업팀제공'!$A$6:$A$205&gt;='1.사업팀제공'!B496:B496,'2.사업팀제공'!$A$6:$A$205,""))</f>
        <v>3692830</v>
      </c>
    </row>
    <row r="497" spans="1:7" ht="16.5" customHeight="1">
      <c r="A497" s="146"/>
      <c r="B497" s="144"/>
      <c r="C497" s="78">
        <f>C496*1.0655</f>
        <v>117844.29999999999</v>
      </c>
      <c r="D497" s="127">
        <f>D496*1.0655</f>
        <v>133856.63399999999</v>
      </c>
      <c r="E497" s="20">
        <f>E496*1.0655</f>
        <v>119344.52399999999</v>
      </c>
      <c r="G497" s="92"/>
    </row>
    <row r="498" spans="1:7" ht="16.5" customHeight="1">
      <c r="A498" s="145" t="s">
        <v>271</v>
      </c>
      <c r="B498" s="140">
        <f>'3.소득기준금액계산'!L118</f>
        <v>4081000</v>
      </c>
      <c r="C498" s="38">
        <f>VLOOKUP($G498,'2.사업팀제공'!$A:$D,2,FALSE)</f>
        <v>123163</v>
      </c>
      <c r="D498" s="126">
        <f>VLOOKUP($G498,'2.사업팀제공'!$A:$D,3,FALSE)</f>
        <v>140653</v>
      </c>
      <c r="E498" s="23">
        <f>VLOOKUP($G498,'2.사업팀제공'!$A:$D,4,FALSE)</f>
        <v>124988</v>
      </c>
      <c r="G498" s="91">
        <f t="array" ref="G498">MIN(IF('2.사업팀제공'!$A$6:$A$205&gt;='1.사업팀제공'!B498:B498,'2.사업팀제공'!$A$6:$A$205,""))</f>
        <v>4112280</v>
      </c>
    </row>
    <row r="499" spans="1:7" ht="16.5" customHeight="1">
      <c r="A499" s="146"/>
      <c r="B499" s="144"/>
      <c r="C499" s="78">
        <f>C498*1.0655</f>
        <v>131230.17649999997</v>
      </c>
      <c r="D499" s="127">
        <f>D498*1.0655</f>
        <v>149865.77149999997</v>
      </c>
      <c r="E499" s="20">
        <f>E498*1.0655</f>
        <v>133174.71399999998</v>
      </c>
      <c r="G499" s="92"/>
    </row>
    <row r="500" spans="1:7" ht="16.5" customHeight="1">
      <c r="A500" s="146" t="s">
        <v>274</v>
      </c>
      <c r="B500" s="140">
        <f>'3.소득기준금액계산'!M118</f>
        <v>4473000</v>
      </c>
      <c r="C500" s="38">
        <f>VLOOKUP($G500,'2.사업팀제공'!$A:$D,2,FALSE)</f>
        <v>134681</v>
      </c>
      <c r="D500" s="126">
        <f>VLOOKUP($G500,'2.사업팀제공'!$A:$D,3,FALSE)</f>
        <v>152942</v>
      </c>
      <c r="E500" s="23">
        <f>VLOOKUP($G500,'2.사업팀제공'!$A:$D,4,FALSE)</f>
        <v>136813</v>
      </c>
      <c r="G500" s="91">
        <f t="array" ref="G500">MIN(IF('2.사업팀제공'!$A$6:$A$205&gt;='1.사업팀제공'!B500:B500,'2.사업팀제공'!$A$6:$A$205,""))</f>
        <v>4496873</v>
      </c>
    </row>
    <row r="501" spans="1:7" ht="16.5" customHeight="1" thickBot="1">
      <c r="A501" s="147"/>
      <c r="B501" s="141"/>
      <c r="C501" s="79">
        <f>C500*1.0655</f>
        <v>143502.60549999998</v>
      </c>
      <c r="D501" s="128">
        <f>D500*1.0655</f>
        <v>162959.70099999997</v>
      </c>
      <c r="E501" s="80">
        <f>E500*1.0655</f>
        <v>145774.25149999998</v>
      </c>
      <c r="G501" s="93"/>
    </row>
    <row r="502" spans="1:7" ht="16.5" customHeight="1">
      <c r="A502" s="81"/>
      <c r="B502" s="89"/>
      <c r="C502" s="82"/>
      <c r="D502" s="82"/>
      <c r="E502" s="82"/>
    </row>
    <row r="503" spans="1:7" ht="16.5" customHeight="1">
      <c r="A503" s="81"/>
      <c r="B503" s="89"/>
      <c r="C503" s="82"/>
      <c r="D503" s="82"/>
      <c r="E503" s="82"/>
    </row>
    <row r="504" spans="1:7" ht="16.5" customHeight="1">
      <c r="A504" s="81"/>
      <c r="B504" s="89"/>
      <c r="C504" s="82"/>
      <c r="D504" s="82"/>
      <c r="E504" s="82"/>
    </row>
    <row r="505" spans="1:7" s="21" customFormat="1" ht="16.5" customHeight="1">
      <c r="A505" s="159" t="s">
        <v>329</v>
      </c>
      <c r="B505" s="159"/>
      <c r="C505" s="159"/>
      <c r="D505" s="159"/>
      <c r="E505" s="159"/>
      <c r="G505" s="90"/>
    </row>
    <row r="506" spans="1:7" ht="16.5" customHeight="1" thickBot="1"/>
    <row r="507" spans="1:7" ht="16.5" customHeight="1">
      <c r="A507" s="136" t="s">
        <v>134</v>
      </c>
      <c r="B507" s="138" t="s">
        <v>135</v>
      </c>
      <c r="C507" s="150" t="s">
        <v>136</v>
      </c>
      <c r="D507" s="150"/>
      <c r="E507" s="151"/>
      <c r="G507" s="148" t="s">
        <v>307</v>
      </c>
    </row>
    <row r="508" spans="1:7" ht="16.5" customHeight="1" thickBot="1">
      <c r="A508" s="137"/>
      <c r="B508" s="139"/>
      <c r="C508" s="76" t="s">
        <v>100</v>
      </c>
      <c r="D508" s="76" t="s">
        <v>101</v>
      </c>
      <c r="E508" s="77" t="s">
        <v>133</v>
      </c>
      <c r="G508" s="149"/>
    </row>
    <row r="509" spans="1:7" ht="16.5" customHeight="1" thickTop="1">
      <c r="A509" s="143" t="s">
        <v>116</v>
      </c>
      <c r="B509" s="144">
        <f>'3.소득기준금액계산'!D123</f>
        <v>845000</v>
      </c>
      <c r="C509" s="38">
        <f>VLOOKUP($G509,'2.사업팀제공'!$A:$D,2,FALSE)</f>
        <v>25757</v>
      </c>
      <c r="D509" s="126">
        <f>VLOOKUP($G509,'2.사업팀제공'!$A:$D,3,FALSE)</f>
        <v>6142</v>
      </c>
      <c r="E509" s="23">
        <f>VLOOKUP($G509,'2.사업팀제공'!$A:$D,4,FALSE)</f>
        <v>26835</v>
      </c>
      <c r="G509" s="91">
        <f t="array" ref="G509">MIN(IF('2.사업팀제공'!$A$6:$A$205&gt;='1.사업팀제공'!B509:B509,'2.사업팀제공'!$A$6:$A$205,""))</f>
        <v>859995</v>
      </c>
    </row>
    <row r="510" spans="1:7" ht="16.5" customHeight="1">
      <c r="A510" s="135"/>
      <c r="B510" s="134"/>
      <c r="C510" s="78">
        <f>C509*1.0655</f>
        <v>27444.083499999997</v>
      </c>
      <c r="D510" s="127">
        <f>D509*1.0655</f>
        <v>6544.3009999999995</v>
      </c>
      <c r="E510" s="20">
        <f>E509*1.0655</f>
        <v>28592.692499999997</v>
      </c>
      <c r="G510" s="92"/>
    </row>
    <row r="511" spans="1:7" ht="16.5" customHeight="1">
      <c r="A511" s="135" t="s">
        <v>137</v>
      </c>
      <c r="B511" s="134">
        <f>'3.소득기준금액계산'!E123</f>
        <v>1438000</v>
      </c>
      <c r="C511" s="38">
        <f>VLOOKUP($G511,'2.사업팀제공'!$A:$D,2,FALSE)</f>
        <v>43570</v>
      </c>
      <c r="D511" s="126">
        <f>VLOOKUP($G511,'2.사업팀제공'!$A:$D,3,FALSE)</f>
        <v>24479</v>
      </c>
      <c r="E511" s="23">
        <f>VLOOKUP($G511,'2.사업팀제공'!$A:$D,4,FALSE)</f>
        <v>44196</v>
      </c>
      <c r="G511" s="91">
        <f t="array" ref="G511">MIN(IF('2.사업팀제공'!$A$6:$A$205&gt;='1.사업팀제공'!B511:B511,'2.사업팀제공'!$A$6:$A$205,""))</f>
        <v>1454747</v>
      </c>
    </row>
    <row r="512" spans="1:7" ht="16.5" customHeight="1">
      <c r="A512" s="135"/>
      <c r="B512" s="134"/>
      <c r="C512" s="78">
        <f>C511*1.0655</f>
        <v>46423.834999999992</v>
      </c>
      <c r="D512" s="127">
        <f>D511*1.0655</f>
        <v>26082.374499999998</v>
      </c>
      <c r="E512" s="20">
        <f>E511*1.0655</f>
        <v>47090.837999999996</v>
      </c>
      <c r="G512" s="92"/>
    </row>
    <row r="513" spans="1:7" ht="16.5" customHeight="1">
      <c r="A513" s="135" t="s">
        <v>138</v>
      </c>
      <c r="B513" s="134">
        <f>'3.소득기준금액계산'!F123</f>
        <v>1861000</v>
      </c>
      <c r="C513" s="38">
        <f>VLOOKUP($G513,'2.사업팀제공'!$A:$D,2,FALSE)</f>
        <v>56469</v>
      </c>
      <c r="D513" s="126">
        <f>VLOOKUP($G513,'2.사업팀제공'!$A:$D,3,FALSE)</f>
        <v>43797</v>
      </c>
      <c r="E513" s="23">
        <f>VLOOKUP($G513,'2.사업팀제공'!$A:$D,4,FALSE)</f>
        <v>56905</v>
      </c>
      <c r="G513" s="91">
        <f t="array" ref="G513">MIN(IF('2.사업팀제공'!$A$6:$A$205&gt;='1.사업팀제공'!B513:B513,'2.사업팀제공'!$A$6:$A$205,""))</f>
        <v>1885458</v>
      </c>
    </row>
    <row r="514" spans="1:7" ht="16.5" customHeight="1">
      <c r="A514" s="135"/>
      <c r="B514" s="134"/>
      <c r="C514" s="78">
        <f>C513*1.0655</f>
        <v>60167.719499999992</v>
      </c>
      <c r="D514" s="127">
        <f>D513*1.0655</f>
        <v>46665.703499999996</v>
      </c>
      <c r="E514" s="20">
        <f>E513*1.0655</f>
        <v>60632.277499999997</v>
      </c>
      <c r="G514" s="92"/>
    </row>
    <row r="515" spans="1:7" ht="16.5" customHeight="1">
      <c r="A515" s="135" t="s">
        <v>139</v>
      </c>
      <c r="B515" s="134">
        <f>'3.소득기준금액계산'!G123</f>
        <v>2283000</v>
      </c>
      <c r="C515" s="38">
        <f>VLOOKUP($G515,'2.사업팀제공'!$A:$D,2,FALSE)</f>
        <v>68874</v>
      </c>
      <c r="D515" s="126">
        <f>VLOOKUP($G515,'2.사업팀제공'!$A:$D,3,FALSE)</f>
        <v>65575</v>
      </c>
      <c r="E515" s="23">
        <f>VLOOKUP($G515,'2.사업팀제공'!$A:$D,4,FALSE)</f>
        <v>69454</v>
      </c>
      <c r="G515" s="91">
        <f t="array" ref="G515">MIN(IF('2.사업팀제공'!$A$6:$A$205&gt;='1.사업팀제공'!B515:B515,'2.사업팀제공'!$A$6:$A$205,""))</f>
        <v>2299647</v>
      </c>
    </row>
    <row r="516" spans="1:7" ht="16.5" customHeight="1">
      <c r="A516" s="135"/>
      <c r="B516" s="134"/>
      <c r="C516" s="78">
        <f>C515*1.0655</f>
        <v>73385.246999999988</v>
      </c>
      <c r="D516" s="127">
        <f>D515*1.0655</f>
        <v>69870.162499999991</v>
      </c>
      <c r="E516" s="20">
        <f>E515*1.0655</f>
        <v>74003.236999999994</v>
      </c>
      <c r="G516" s="92"/>
    </row>
    <row r="517" spans="1:7" ht="16.5" customHeight="1">
      <c r="A517" s="135" t="s">
        <v>140</v>
      </c>
      <c r="B517" s="134">
        <f>'3.소득기준금액계산'!H123</f>
        <v>2706000</v>
      </c>
      <c r="C517" s="38">
        <f>VLOOKUP($G517,'2.사업팀제공'!$A:$D,2,FALSE)</f>
        <v>81067</v>
      </c>
      <c r="D517" s="126">
        <f>VLOOKUP($G517,'2.사업팀제공'!$A:$D,3,FALSE)</f>
        <v>83809</v>
      </c>
      <c r="E517" s="23">
        <f>VLOOKUP($G517,'2.사업팀제공'!$A:$D,4,FALSE)</f>
        <v>82032</v>
      </c>
      <c r="G517" s="91">
        <f t="array" ref="G517">MIN(IF('2.사업팀제공'!$A$6:$A$205&gt;='1.사업팀제공'!B517:B517,'2.사업팀제공'!$A$6:$A$205,""))</f>
        <v>2706757</v>
      </c>
    </row>
    <row r="518" spans="1:7" ht="16.5" customHeight="1">
      <c r="A518" s="142"/>
      <c r="B518" s="140"/>
      <c r="C518" s="78">
        <f>C517*1.0655</f>
        <v>86376.888499999986</v>
      </c>
      <c r="D518" s="127">
        <f>D517*1.0655</f>
        <v>89298.489499999996</v>
      </c>
      <c r="E518" s="20">
        <f>E517*1.0655</f>
        <v>87405.09599999999</v>
      </c>
      <c r="G518" s="92"/>
    </row>
    <row r="519" spans="1:7" ht="16.5" customHeight="1">
      <c r="A519" s="135" t="s">
        <v>128</v>
      </c>
      <c r="B519" s="134">
        <f>'3.소득기준금액계산'!I123</f>
        <v>3128000</v>
      </c>
      <c r="C519" s="38">
        <f>VLOOKUP($G519,'2.사업팀제공'!$A:$D,2,FALSE)</f>
        <v>94553</v>
      </c>
      <c r="D519" s="126">
        <f>VLOOKUP($G519,'2.사업팀제공'!$A:$D,3,FALSE)</f>
        <v>103561</v>
      </c>
      <c r="E519" s="23">
        <f>VLOOKUP($G519,'2.사업팀제공'!$A:$D,4,FALSE)</f>
        <v>95661</v>
      </c>
      <c r="G519" s="91">
        <f t="array" ref="G519">MIN(IF('2.사업팀제공'!$A$6:$A$205&gt;='1.사업팀제공'!B519:B519,'2.사업팀제공'!$A$6:$A$205,""))</f>
        <v>3157015</v>
      </c>
    </row>
    <row r="520" spans="1:7" ht="16.5" customHeight="1">
      <c r="A520" s="135"/>
      <c r="B520" s="134"/>
      <c r="C520" s="78">
        <f>C519*1.0655</f>
        <v>100746.22149999999</v>
      </c>
      <c r="D520" s="127">
        <f>D519*1.0655</f>
        <v>110344.24549999999</v>
      </c>
      <c r="E520" s="20">
        <f>E519*1.0655</f>
        <v>101926.79549999999</v>
      </c>
      <c r="G520" s="92"/>
    </row>
    <row r="521" spans="1:7" ht="16.5" customHeight="1">
      <c r="A521" s="142" t="s">
        <v>273</v>
      </c>
      <c r="B521" s="140">
        <f>'3.소득기준금액계산'!J123</f>
        <v>3550000</v>
      </c>
      <c r="C521" s="38">
        <f>VLOOKUP($G521,'2.사업팀제공'!$A:$D,2,FALSE)</f>
        <v>106338</v>
      </c>
      <c r="D521" s="126">
        <f>VLOOKUP($G521,'2.사업팀제공'!$A:$D,3,FALSE)</f>
        <v>120187</v>
      </c>
      <c r="E521" s="23">
        <f>VLOOKUP($G521,'2.사업팀제공'!$A:$D,4,FALSE)</f>
        <v>107731</v>
      </c>
      <c r="G521" s="91">
        <f t="array" ref="G521">MIN(IF('2.사업팀제공'!$A$6:$A$205&gt;='1.사업팀제공'!B521:B521,'2.사업팀제공'!$A$6:$A$205,""))</f>
        <v>3550502</v>
      </c>
    </row>
    <row r="522" spans="1:7" ht="16.5" customHeight="1">
      <c r="A522" s="143"/>
      <c r="B522" s="144"/>
      <c r="C522" s="78">
        <f>C521*1.0655</f>
        <v>113303.139</v>
      </c>
      <c r="D522" s="127">
        <f>D521*1.0655</f>
        <v>128059.24849999999</v>
      </c>
      <c r="E522" s="20">
        <f>E521*1.0655</f>
        <v>114787.38049999998</v>
      </c>
      <c r="G522" s="92"/>
    </row>
    <row r="523" spans="1:7" ht="16.5" customHeight="1">
      <c r="A523" s="145" t="s">
        <v>143</v>
      </c>
      <c r="B523" s="140">
        <f>'3.소득기준금액계산'!K123</f>
        <v>3973000</v>
      </c>
      <c r="C523" s="38">
        <f>VLOOKUP($G523,'2.사업팀제공'!$A:$D,2,FALSE)</f>
        <v>119848</v>
      </c>
      <c r="D523" s="126">
        <f>VLOOKUP($G523,'2.사업팀제공'!$A:$D,3,FALSE)</f>
        <v>136840</v>
      </c>
      <c r="E523" s="23">
        <f>VLOOKUP($G523,'2.사업팀제공'!$A:$D,4,FALSE)</f>
        <v>121403</v>
      </c>
      <c r="G523" s="91">
        <f t="array" ref="G523">MIN(IF('2.사업팀제공'!$A$6:$A$205&gt;='1.사업팀제공'!B523:B523,'2.사업팀제공'!$A$6:$A$205,""))</f>
        <v>4001591</v>
      </c>
    </row>
    <row r="524" spans="1:7" ht="16.5" customHeight="1">
      <c r="A524" s="146"/>
      <c r="B524" s="144"/>
      <c r="C524" s="78">
        <f>C523*1.0655</f>
        <v>127698.04399999998</v>
      </c>
      <c r="D524" s="127">
        <f>D523*1.0655</f>
        <v>145803.01999999999</v>
      </c>
      <c r="E524" s="20">
        <f>E523*1.0655</f>
        <v>129354.89649999999</v>
      </c>
      <c r="G524" s="92"/>
    </row>
    <row r="525" spans="1:7" ht="16.5" customHeight="1">
      <c r="A525" s="145" t="s">
        <v>271</v>
      </c>
      <c r="B525" s="140">
        <f>'3.소득기준금액계산'!L123</f>
        <v>4395000</v>
      </c>
      <c r="C525" s="38">
        <f>VLOOKUP($G525,'2.사업팀제공'!$A:$D,2,FALSE)</f>
        <v>132707</v>
      </c>
      <c r="D525" s="126">
        <f>VLOOKUP($G525,'2.사업팀제공'!$A:$D,3,FALSE)</f>
        <v>150713</v>
      </c>
      <c r="E525" s="23">
        <f>VLOOKUP($G525,'2.사업팀제공'!$A:$D,4,FALSE)</f>
        <v>134681</v>
      </c>
      <c r="G525" s="91">
        <f t="array" ref="G525">MIN(IF('2.사업팀제공'!$A$6:$A$205&gt;='1.사업팀제공'!B525:B525,'2.사업팀제공'!$A$6:$A$205,""))</f>
        <v>4430949</v>
      </c>
    </row>
    <row r="526" spans="1:7" ht="16.5" customHeight="1">
      <c r="A526" s="146"/>
      <c r="B526" s="144"/>
      <c r="C526" s="78">
        <f>C525*1.0655</f>
        <v>141399.30849999998</v>
      </c>
      <c r="D526" s="127">
        <f>D525*1.0655</f>
        <v>160584.7015</v>
      </c>
      <c r="E526" s="20">
        <f>E525*1.0655</f>
        <v>143502.60549999998</v>
      </c>
      <c r="G526" s="92"/>
    </row>
    <row r="527" spans="1:7" ht="16.5" customHeight="1">
      <c r="A527" s="146" t="s">
        <v>274</v>
      </c>
      <c r="B527" s="140">
        <f>'3.소득기준금액계산'!M123</f>
        <v>4817000</v>
      </c>
      <c r="C527" s="38">
        <f>VLOOKUP($G527,'2.사업팀제공'!$A:$D,2,FALSE)</f>
        <v>145747</v>
      </c>
      <c r="D527" s="126">
        <f>VLOOKUP($G527,'2.사업팀제공'!$A:$D,3,FALSE)</f>
        <v>164220</v>
      </c>
      <c r="E527" s="23">
        <f>VLOOKUP($G527,'2.사업팀제공'!$A:$D,4,FALSE)</f>
        <v>148029</v>
      </c>
      <c r="G527" s="91">
        <f t="array" ref="G527">MIN(IF('2.사업팀제공'!$A$6:$A$205&gt;='1.사업팀제공'!B527:B527,'2.사업팀제공'!$A$6:$A$205,""))</f>
        <v>4866360</v>
      </c>
    </row>
    <row r="528" spans="1:7" ht="16.5" customHeight="1" thickBot="1">
      <c r="A528" s="147"/>
      <c r="B528" s="141"/>
      <c r="C528" s="79">
        <f>C527*1.0655</f>
        <v>155293.42849999998</v>
      </c>
      <c r="D528" s="128">
        <f>D527*1.0655</f>
        <v>174976.40999999997</v>
      </c>
      <c r="E528" s="80">
        <f>E527*1.0655</f>
        <v>157724.89949999997</v>
      </c>
      <c r="G528" s="93"/>
    </row>
    <row r="532" spans="1:7" ht="16.5" customHeight="1">
      <c r="A532" s="159" t="s">
        <v>324</v>
      </c>
      <c r="B532" s="159"/>
      <c r="C532" s="159"/>
      <c r="D532" s="159"/>
      <c r="E532" s="159"/>
      <c r="F532" s="21"/>
    </row>
    <row r="533" spans="1:7" ht="16.5" customHeight="1" thickBot="1"/>
    <row r="534" spans="1:7" ht="16.5" customHeight="1">
      <c r="A534" s="136" t="s">
        <v>134</v>
      </c>
      <c r="B534" s="138" t="s">
        <v>135</v>
      </c>
      <c r="C534" s="150" t="s">
        <v>136</v>
      </c>
      <c r="D534" s="150"/>
      <c r="E534" s="151"/>
      <c r="G534" s="148" t="s">
        <v>307</v>
      </c>
    </row>
    <row r="535" spans="1:7" ht="16.5" customHeight="1" thickBot="1">
      <c r="A535" s="137"/>
      <c r="B535" s="139"/>
      <c r="C535" s="76" t="s">
        <v>100</v>
      </c>
      <c r="D535" s="76" t="s">
        <v>101</v>
      </c>
      <c r="E535" s="77" t="s">
        <v>133</v>
      </c>
      <c r="G535" s="149"/>
    </row>
    <row r="536" spans="1:7" ht="16.5" customHeight="1" thickTop="1">
      <c r="A536" s="143" t="s">
        <v>116</v>
      </c>
      <c r="B536" s="144">
        <f>'3.소득기준금액계산'!D128</f>
        <v>905000</v>
      </c>
      <c r="C536" s="38">
        <f>VLOOKUP($G536,'2.사업팀제공'!$A:$D,2,FALSE)</f>
        <v>27321</v>
      </c>
      <c r="D536" s="126">
        <f>VLOOKUP($G536,'2.사업팀제공'!$A:$D,3,FALSE)</f>
        <v>7665</v>
      </c>
      <c r="E536" s="23">
        <f>VLOOKUP($G536,'2.사업팀제공'!$A:$D,4,FALSE)</f>
        <v>28250</v>
      </c>
      <c r="G536" s="91">
        <f t="array" ref="G536">MIN(IF('2.사업팀제공'!$A$6:$A$205&gt;='1.사업팀제공'!B536:B536,'2.사업팀제공'!$A$6:$A$205,""))</f>
        <v>912216</v>
      </c>
    </row>
    <row r="537" spans="1:7" ht="16.5" customHeight="1">
      <c r="A537" s="135"/>
      <c r="B537" s="134"/>
      <c r="C537" s="78">
        <f>C536*1.0655</f>
        <v>29110.525499999996</v>
      </c>
      <c r="D537" s="127">
        <f>D536*1.0655</f>
        <v>8167.057499999999</v>
      </c>
      <c r="E537" s="20">
        <f>E536*1.0655</f>
        <v>30100.374999999996</v>
      </c>
      <c r="G537" s="92"/>
    </row>
    <row r="538" spans="1:7" ht="16.5" customHeight="1">
      <c r="A538" s="135" t="s">
        <v>137</v>
      </c>
      <c r="B538" s="134">
        <f>'3.소득기준금액계산'!E128</f>
        <v>1541000</v>
      </c>
      <c r="C538" s="38">
        <f>VLOOKUP($G538,'2.사업팀제공'!$A:$D,2,FALSE)</f>
        <v>46303</v>
      </c>
      <c r="D538" s="126">
        <f>VLOOKUP($G538,'2.사업팀제공'!$A:$D,3,FALSE)</f>
        <v>28954</v>
      </c>
      <c r="E538" s="23">
        <f>VLOOKUP($G538,'2.사업팀제공'!$A:$D,4,FALSE)</f>
        <v>46837</v>
      </c>
      <c r="G538" s="91">
        <f t="array" ref="G538">MIN(IF('2.사업팀제공'!$A$6:$A$205&gt;='1.사업팀제공'!B538:B538,'2.사업팀제공'!$A$6:$A$205,""))</f>
        <v>1546020</v>
      </c>
    </row>
    <row r="539" spans="1:7" ht="16.5" customHeight="1">
      <c r="A539" s="135"/>
      <c r="B539" s="134"/>
      <c r="C539" s="78">
        <f>C538*1.0655</f>
        <v>49335.846499999992</v>
      </c>
      <c r="D539" s="127">
        <f>D538*1.0655</f>
        <v>30850.486999999997</v>
      </c>
      <c r="E539" s="20">
        <f>E538*1.0655</f>
        <v>49904.823499999991</v>
      </c>
      <c r="G539" s="92"/>
    </row>
    <row r="540" spans="1:7" ht="16.5" customHeight="1">
      <c r="A540" s="135" t="s">
        <v>138</v>
      </c>
      <c r="B540" s="134">
        <f>'3.소득기준금액계산'!F128</f>
        <v>1994000</v>
      </c>
      <c r="C540" s="38">
        <f>VLOOKUP($G540,'2.사업팀제공'!$A:$D,2,FALSE)</f>
        <v>59893</v>
      </c>
      <c r="D540" s="126">
        <f>VLOOKUP($G540,'2.사업팀제공'!$A:$D,3,FALSE)</f>
        <v>49383</v>
      </c>
      <c r="E540" s="23">
        <f>VLOOKUP($G540,'2.사업팀제공'!$A:$D,4,FALSE)</f>
        <v>59900</v>
      </c>
      <c r="G540" s="91">
        <f t="array" ref="G540">MIN(IF('2.사업팀제공'!$A$6:$A$205&gt;='1.사업팀제공'!B540:B540,'2.사업팀제공'!$A$6:$A$205,""))</f>
        <v>1999764</v>
      </c>
    </row>
    <row r="541" spans="1:7" ht="16.5" customHeight="1">
      <c r="A541" s="135"/>
      <c r="B541" s="134"/>
      <c r="C541" s="78">
        <f>C540*1.0655</f>
        <v>63815.991499999996</v>
      </c>
      <c r="D541" s="127">
        <f>D540*1.0655</f>
        <v>52617.586499999998</v>
      </c>
      <c r="E541" s="20">
        <f>E540*1.0655</f>
        <v>63823.45</v>
      </c>
      <c r="G541" s="92"/>
    </row>
    <row r="542" spans="1:7" ht="16.5" customHeight="1">
      <c r="A542" s="135" t="s">
        <v>139</v>
      </c>
      <c r="B542" s="134">
        <f>'3.소득기준금액계산'!G128</f>
        <v>2446000</v>
      </c>
      <c r="C542" s="38">
        <f>VLOOKUP($G542,'2.사업팀제공'!$A:$D,2,FALSE)</f>
        <v>73321</v>
      </c>
      <c r="D542" s="126">
        <f>VLOOKUP($G542,'2.사업팀제공'!$A:$D,3,FALSE)</f>
        <v>72404</v>
      </c>
      <c r="E542" s="23">
        <f>VLOOKUP($G542,'2.사업팀제공'!$A:$D,4,FALSE)</f>
        <v>74266</v>
      </c>
      <c r="G542" s="91">
        <f t="array" ref="G542">MIN(IF('2.사업팀제공'!$A$6:$A$205&gt;='1.사업팀제공'!B542:B542,'2.사업팀제공'!$A$6:$A$205,""))</f>
        <v>2448114</v>
      </c>
    </row>
    <row r="543" spans="1:7" ht="16.5" customHeight="1">
      <c r="A543" s="135"/>
      <c r="B543" s="134"/>
      <c r="C543" s="78">
        <f>C542*1.0655</f>
        <v>78123.525499999989</v>
      </c>
      <c r="D543" s="127">
        <f>D542*1.0655</f>
        <v>77146.461999999985</v>
      </c>
      <c r="E543" s="20">
        <f>E542*1.0655</f>
        <v>79130.422999999995</v>
      </c>
      <c r="G543" s="92"/>
    </row>
    <row r="544" spans="1:7" ht="16.5" customHeight="1">
      <c r="A544" s="135" t="s">
        <v>140</v>
      </c>
      <c r="B544" s="134">
        <f>'3.소득기준금액계산'!H128</f>
        <v>2899000</v>
      </c>
      <c r="C544" s="38">
        <f>VLOOKUP($G544,'2.사업팀제공'!$A:$D,2,FALSE)</f>
        <v>87604</v>
      </c>
      <c r="D544" s="126">
        <f>VLOOKUP($G544,'2.사업팀제공'!$A:$D,3,FALSE)</f>
        <v>93160</v>
      </c>
      <c r="E544" s="23">
        <f>VLOOKUP($G544,'2.사업팀제공'!$A:$D,4,FALSE)</f>
        <v>88738</v>
      </c>
      <c r="G544" s="91">
        <f t="array" ref="G544">MIN(IF('2.사업팀제공'!$A$6:$A$205&gt;='1.사업팀제공'!B544:B544,'2.사업팀제공'!$A$6:$A$205,""))</f>
        <v>2925016</v>
      </c>
    </row>
    <row r="545" spans="1:7" ht="16.5" customHeight="1">
      <c r="A545" s="142"/>
      <c r="B545" s="140"/>
      <c r="C545" s="78">
        <f>C544*1.0655</f>
        <v>93342.061999999991</v>
      </c>
      <c r="D545" s="127">
        <f>D544*1.0655</f>
        <v>99261.98</v>
      </c>
      <c r="E545" s="20">
        <f>E544*1.0655</f>
        <v>94550.338999999993</v>
      </c>
      <c r="G545" s="92"/>
    </row>
    <row r="546" spans="1:7" ht="16.5" customHeight="1">
      <c r="A546" s="135" t="s">
        <v>128</v>
      </c>
      <c r="B546" s="134">
        <f>'3.소득기준금액계산'!I128</f>
        <v>3351000</v>
      </c>
      <c r="C546" s="38">
        <f>VLOOKUP($G546,'2.사업팀제공'!$A:$D,2,FALSE)</f>
        <v>101447</v>
      </c>
      <c r="D546" s="126">
        <f>VLOOKUP($G546,'2.사업팀제공'!$A:$D,3,FALSE)</f>
        <v>113256</v>
      </c>
      <c r="E546" s="23">
        <f>VLOOKUP($G546,'2.사업팀제공'!$A:$D,4,FALSE)</f>
        <v>102607</v>
      </c>
      <c r="G546" s="91">
        <f t="array" ref="G546">MIN(IF('2.사업팀제공'!$A$6:$A$205&gt;='1.사업팀제공'!B546:B546,'2.사업팀제공'!$A$6:$A$205,""))</f>
        <v>3387221</v>
      </c>
    </row>
    <row r="547" spans="1:7" ht="16.5" customHeight="1">
      <c r="A547" s="135"/>
      <c r="B547" s="134"/>
      <c r="C547" s="78">
        <f>C546*1.0655</f>
        <v>108091.77849999999</v>
      </c>
      <c r="D547" s="127">
        <f>D546*1.0655</f>
        <v>120674.26799999998</v>
      </c>
      <c r="E547" s="20">
        <f>E546*1.0655</f>
        <v>109327.75849999998</v>
      </c>
      <c r="G547" s="92"/>
    </row>
    <row r="548" spans="1:7" ht="16.5" customHeight="1">
      <c r="A548" s="142" t="s">
        <v>273</v>
      </c>
      <c r="B548" s="140">
        <f>'3.소득기준금액계산'!J128</f>
        <v>3804000</v>
      </c>
      <c r="C548" s="38">
        <f>VLOOKUP($G548,'2.사업팀제공'!$A:$D,2,FALSE)</f>
        <v>115131</v>
      </c>
      <c r="D548" s="126">
        <f>VLOOKUP($G548,'2.사업팀제공'!$A:$D,3,FALSE)</f>
        <v>131228</v>
      </c>
      <c r="E548" s="23">
        <f>VLOOKUP($G548,'2.사업팀제공'!$A:$D,4,FALSE)</f>
        <v>116693</v>
      </c>
      <c r="G548" s="91">
        <f t="array" ref="G548">MIN(IF('2.사업팀제공'!$A$6:$A$205&gt;='1.사업팀제공'!B548:B548,'2.사업팀제공'!$A$6:$A$205,""))</f>
        <v>3844106</v>
      </c>
    </row>
    <row r="549" spans="1:7" ht="16.5" customHeight="1">
      <c r="A549" s="143"/>
      <c r="B549" s="144"/>
      <c r="C549" s="78">
        <f>C548*1.0655</f>
        <v>122672.08049999998</v>
      </c>
      <c r="D549" s="127">
        <f>D548*1.0655</f>
        <v>139823.43399999998</v>
      </c>
      <c r="E549" s="20">
        <f>E548*1.0655</f>
        <v>124336.39149999998</v>
      </c>
      <c r="G549" s="92"/>
    </row>
    <row r="550" spans="1:7" ht="16.5" customHeight="1">
      <c r="A550" s="145" t="s">
        <v>143</v>
      </c>
      <c r="B550" s="140">
        <f>'3.소득기준금액계산'!K128</f>
        <v>4256000</v>
      </c>
      <c r="C550" s="38">
        <f>VLOOKUP($G550,'2.사업팀제공'!$A:$D,2,FALSE)</f>
        <v>128700</v>
      </c>
      <c r="D550" s="126">
        <f>VLOOKUP($G550,'2.사업팀제공'!$A:$D,3,FALSE)</f>
        <v>146611</v>
      </c>
      <c r="E550" s="23">
        <f>VLOOKUP($G550,'2.사업팀제공'!$A:$D,4,FALSE)</f>
        <v>130714</v>
      </c>
      <c r="G550" s="91">
        <f t="array" ref="G550">MIN(IF('2.사업팀제공'!$A$6:$A$205&gt;='1.사업팀제공'!B550:B550,'2.사업팀제공'!$A$6:$A$205,""))</f>
        <v>4297149</v>
      </c>
    </row>
    <row r="551" spans="1:7" ht="16.5" customHeight="1">
      <c r="A551" s="146"/>
      <c r="B551" s="144"/>
      <c r="C551" s="78">
        <f>C550*1.0655</f>
        <v>137129.84999999998</v>
      </c>
      <c r="D551" s="127">
        <f>D550*1.0655</f>
        <v>156214.02049999998</v>
      </c>
      <c r="E551" s="20">
        <f>E550*1.0655</f>
        <v>139275.76699999999</v>
      </c>
      <c r="G551" s="92"/>
    </row>
    <row r="552" spans="1:7" ht="16.5" customHeight="1">
      <c r="A552" s="145" t="s">
        <v>271</v>
      </c>
      <c r="B552" s="140">
        <f>'3.소득기준금액계산'!L128</f>
        <v>4709000</v>
      </c>
      <c r="C552" s="38">
        <f>VLOOKUP($G552,'2.사업팀제공'!$A:$D,2,FALSE)</f>
        <v>141098</v>
      </c>
      <c r="D552" s="126">
        <f>VLOOKUP($G552,'2.사업팀제공'!$A:$D,3,FALSE)</f>
        <v>159498</v>
      </c>
      <c r="E552" s="23">
        <f>VLOOKUP($G552,'2.사업팀제공'!$A:$D,4,FALSE)</f>
        <v>143354</v>
      </c>
      <c r="G552" s="91">
        <f t="array" ref="G552">MIN(IF('2.사업팀제공'!$A$6:$A$205&gt;='1.사업팀제공'!B552:B552,'2.사업팀제공'!$A$6:$A$205,""))</f>
        <v>4711133</v>
      </c>
    </row>
    <row r="553" spans="1:7" ht="16.5" customHeight="1">
      <c r="A553" s="146"/>
      <c r="B553" s="144"/>
      <c r="C553" s="78">
        <f>C552*1.0655</f>
        <v>150339.91899999999</v>
      </c>
      <c r="D553" s="127">
        <f>D552*1.0655</f>
        <v>169945.11899999998</v>
      </c>
      <c r="E553" s="20">
        <f>E552*1.0655</f>
        <v>152743.68699999998</v>
      </c>
      <c r="G553" s="92"/>
    </row>
    <row r="554" spans="1:7" ht="16.5" customHeight="1">
      <c r="A554" s="146" t="s">
        <v>274</v>
      </c>
      <c r="B554" s="140">
        <f>'3.소득기준금액계산'!M128</f>
        <v>5162000</v>
      </c>
      <c r="C554" s="38">
        <f>VLOOKUP($G554,'2.사업팀제공'!$A:$D,2,FALSE)</f>
        <v>155163</v>
      </c>
      <c r="D554" s="126">
        <f>VLOOKUP($G554,'2.사업팀제공'!$A:$D,3,FALSE)</f>
        <v>174303</v>
      </c>
      <c r="E554" s="23">
        <f>VLOOKUP($G554,'2.사업팀제공'!$A:$D,4,FALSE)</f>
        <v>157880</v>
      </c>
      <c r="G554" s="91">
        <f t="array" ref="G554">MIN(IF('2.사업팀제공'!$A$6:$A$205&gt;='1.사업팀제공'!B554:B554,'2.사업팀제공'!$A$6:$A$205,""))</f>
        <v>5180742</v>
      </c>
    </row>
    <row r="555" spans="1:7" ht="16.5" customHeight="1" thickBot="1">
      <c r="A555" s="147"/>
      <c r="B555" s="141"/>
      <c r="C555" s="79">
        <f>C554*1.0655</f>
        <v>165326.17649999997</v>
      </c>
      <c r="D555" s="128">
        <f>D554*1.0655</f>
        <v>185719.84649999999</v>
      </c>
      <c r="E555" s="80">
        <f>E554*1.0655</f>
        <v>168221.13999999998</v>
      </c>
      <c r="G555" s="93"/>
    </row>
    <row r="560" spans="1:7" ht="16.5" customHeight="1">
      <c r="A560" s="159" t="s">
        <v>330</v>
      </c>
      <c r="B560" s="159"/>
      <c r="C560" s="159"/>
      <c r="D560" s="159"/>
      <c r="E560" s="159"/>
      <c r="F560" s="21"/>
    </row>
    <row r="561" spans="1:7" ht="16.5" customHeight="1" thickBot="1"/>
    <row r="562" spans="1:7" ht="16.5" customHeight="1">
      <c r="A562" s="136" t="s">
        <v>134</v>
      </c>
      <c r="B562" s="138" t="s">
        <v>135</v>
      </c>
      <c r="C562" s="150" t="s">
        <v>136</v>
      </c>
      <c r="D562" s="150"/>
      <c r="E562" s="151"/>
      <c r="G562" s="148" t="s">
        <v>307</v>
      </c>
    </row>
    <row r="563" spans="1:7" ht="16.5" customHeight="1" thickBot="1">
      <c r="A563" s="137"/>
      <c r="B563" s="139"/>
      <c r="C563" s="76" t="s">
        <v>100</v>
      </c>
      <c r="D563" s="76" t="s">
        <v>101</v>
      </c>
      <c r="E563" s="77" t="s">
        <v>133</v>
      </c>
      <c r="G563" s="149"/>
    </row>
    <row r="564" spans="1:7" ht="16.5" customHeight="1" thickTop="1">
      <c r="A564" s="143" t="s">
        <v>116</v>
      </c>
      <c r="B564" s="144">
        <f>'3.소득기준금액계산'!D133</f>
        <v>965000</v>
      </c>
      <c r="C564" s="38">
        <f>VLOOKUP($G564,'2.사업팀제공'!$A:$D,2,FALSE)</f>
        <v>29411</v>
      </c>
      <c r="D564" s="126">
        <f>VLOOKUP($G564,'2.사업팀제공'!$A:$D,3,FALSE)</f>
        <v>8467</v>
      </c>
      <c r="E564" s="23">
        <f>VLOOKUP($G564,'2.사업팀제공'!$A:$D,4,FALSE)</f>
        <v>29932</v>
      </c>
      <c r="G564" s="91">
        <f t="array" ref="G564">MIN(IF('2.사업팀제공'!$A$6:$A$205&gt;='1.사업팀제공'!B564:B564,'2.사업팀제공'!$A$6:$A$205,""))</f>
        <v>981998</v>
      </c>
    </row>
    <row r="565" spans="1:7" ht="16.5" customHeight="1">
      <c r="A565" s="135"/>
      <c r="B565" s="134"/>
      <c r="C565" s="78">
        <f>C564*1.0655</f>
        <v>31337.420499999997</v>
      </c>
      <c r="D565" s="127">
        <f>D564*1.0655</f>
        <v>9021.5884999999998</v>
      </c>
      <c r="E565" s="20">
        <f>E564*1.0655</f>
        <v>31892.545999999998</v>
      </c>
      <c r="G565" s="92"/>
    </row>
    <row r="566" spans="1:7" ht="16.5" customHeight="1">
      <c r="A566" s="135" t="s">
        <v>137</v>
      </c>
      <c r="B566" s="134">
        <f>'3.소득기준금액계산'!E133</f>
        <v>1644000</v>
      </c>
      <c r="C566" s="38">
        <f>VLOOKUP($G566,'2.사업팀제공'!$A:$D,2,FALSE)</f>
        <v>49716</v>
      </c>
      <c r="D566" s="126">
        <f>VLOOKUP($G566,'2.사업팀제공'!$A:$D,3,FALSE)</f>
        <v>33377</v>
      </c>
      <c r="E566" s="23">
        <f>VLOOKUP($G566,'2.사업팀제공'!$A:$D,4,FALSE)</f>
        <v>50349</v>
      </c>
      <c r="G566" s="91">
        <f t="array" ref="G566">MIN(IF('2.사업팀제공'!$A$6:$A$205&gt;='1.사업팀제공'!B566:B566,'2.사업팀제공'!$A$6:$A$205,""))</f>
        <v>1659960</v>
      </c>
    </row>
    <row r="567" spans="1:7" ht="16.5" customHeight="1">
      <c r="A567" s="135"/>
      <c r="B567" s="134"/>
      <c r="C567" s="78">
        <f>C566*1.0655</f>
        <v>52972.397999999994</v>
      </c>
      <c r="D567" s="127">
        <f>D566*1.0655</f>
        <v>35563.193499999994</v>
      </c>
      <c r="E567" s="20">
        <f>E566*1.0655</f>
        <v>53646.859499999991</v>
      </c>
      <c r="G567" s="92"/>
    </row>
    <row r="568" spans="1:7" ht="16.5" customHeight="1">
      <c r="A568" s="135" t="s">
        <v>138</v>
      </c>
      <c r="B568" s="134">
        <f>'3.소득기준금액계산'!F133</f>
        <v>2127000</v>
      </c>
      <c r="C568" s="38">
        <f>VLOOKUP($G568,'2.사업팀제공'!$A:$D,2,FALSE)</f>
        <v>64087</v>
      </c>
      <c r="D568" s="126">
        <f>VLOOKUP($G568,'2.사업팀제공'!$A:$D,3,FALSE)</f>
        <v>57308</v>
      </c>
      <c r="E568" s="23">
        <f>VLOOKUP($G568,'2.사업팀제공'!$A:$D,4,FALSE)</f>
        <v>64818</v>
      </c>
      <c r="G568" s="91">
        <f t="array" ref="G568">MIN(IF('2.사업팀제공'!$A$6:$A$205&gt;='1.사업팀제공'!B568:B568,'2.사업팀제공'!$A$6:$A$205,""))</f>
        <v>2139783</v>
      </c>
    </row>
    <row r="569" spans="1:7" ht="16.5" customHeight="1">
      <c r="A569" s="135"/>
      <c r="B569" s="134"/>
      <c r="C569" s="78">
        <f>C568*1.0655</f>
        <v>68284.698499999999</v>
      </c>
      <c r="D569" s="127">
        <f>D568*1.0655</f>
        <v>61061.673999999992</v>
      </c>
      <c r="E569" s="20">
        <f>E568*1.0655</f>
        <v>69063.578999999998</v>
      </c>
      <c r="G569" s="92"/>
    </row>
    <row r="570" spans="1:7" ht="16.5" customHeight="1">
      <c r="A570" s="135" t="s">
        <v>139</v>
      </c>
      <c r="B570" s="134">
        <f>'3.소득기준금액계산'!G133</f>
        <v>2609000</v>
      </c>
      <c r="C570" s="38">
        <f>VLOOKUP($G570,'2.사업팀제공'!$A:$D,2,FALSE)</f>
        <v>78595</v>
      </c>
      <c r="D570" s="126">
        <f>VLOOKUP($G570,'2.사업팀제공'!$A:$D,3,FALSE)</f>
        <v>80839</v>
      </c>
      <c r="E570" s="23">
        <f>VLOOKUP($G570,'2.사업팀제공'!$A:$D,4,FALSE)</f>
        <v>79565</v>
      </c>
      <c r="G570" s="91">
        <f t="array" ref="G570">MIN(IF('2.사업팀제공'!$A$6:$A$205&gt;='1.사업팀제공'!B570:B570,'2.사업팀제공'!$A$6:$A$205,""))</f>
        <v>2624208</v>
      </c>
    </row>
    <row r="571" spans="1:7" ht="16.5" customHeight="1">
      <c r="A571" s="135"/>
      <c r="B571" s="134"/>
      <c r="C571" s="78">
        <f>C570*1.0655</f>
        <v>83742.972499999989</v>
      </c>
      <c r="D571" s="127">
        <f>D570*1.0655</f>
        <v>86133.954499999993</v>
      </c>
      <c r="E571" s="20">
        <f>E570*1.0655</f>
        <v>84776.507499999992</v>
      </c>
      <c r="G571" s="92"/>
    </row>
    <row r="572" spans="1:7" ht="16.5" customHeight="1">
      <c r="A572" s="135" t="s">
        <v>140</v>
      </c>
      <c r="B572" s="134">
        <f>'3.소득기준금액계산'!H133</f>
        <v>3092000</v>
      </c>
      <c r="C572" s="38">
        <f>VLOOKUP($G572,'2.사업팀제공'!$A:$D,2,FALSE)</f>
        <v>93355</v>
      </c>
      <c r="D572" s="126">
        <f>VLOOKUP($G572,'2.사업팀제공'!$A:$D,3,FALSE)</f>
        <v>101962</v>
      </c>
      <c r="E572" s="23">
        <f>VLOOKUP($G572,'2.사업팀제공'!$A:$D,4,FALSE)</f>
        <v>94553</v>
      </c>
      <c r="G572" s="91">
        <f t="array" ref="G572">MIN(IF('2.사업팀제공'!$A$6:$A$205&gt;='1.사업팀제공'!B572:B572,'2.사업팀제공'!$A$6:$A$205,""))</f>
        <v>3117028</v>
      </c>
    </row>
    <row r="573" spans="1:7" ht="16.5" customHeight="1">
      <c r="A573" s="142"/>
      <c r="B573" s="140"/>
      <c r="C573" s="78">
        <f>C572*1.0655</f>
        <v>99469.752499999988</v>
      </c>
      <c r="D573" s="127">
        <f>D572*1.0655</f>
        <v>108640.51099999998</v>
      </c>
      <c r="E573" s="20">
        <f>E572*1.0655</f>
        <v>100746.22149999999</v>
      </c>
      <c r="G573" s="92"/>
    </row>
    <row r="574" spans="1:7" ht="16.5" customHeight="1">
      <c r="A574" s="135" t="s">
        <v>128</v>
      </c>
      <c r="B574" s="134">
        <f>'3.소득기준금액계산'!I133</f>
        <v>3575000</v>
      </c>
      <c r="C574" s="38">
        <f>VLOOKUP($G574,'2.사업팀제공'!$A:$D,2,FALSE)</f>
        <v>107731</v>
      </c>
      <c r="D574" s="126">
        <f>VLOOKUP($G574,'2.사업팀제공'!$A:$D,3,FALSE)</f>
        <v>122012</v>
      </c>
      <c r="E574" s="23">
        <f>VLOOKUP($G574,'2.사업팀제공'!$A:$D,4,FALSE)</f>
        <v>109153</v>
      </c>
      <c r="G574" s="91">
        <f t="array" ref="G574">MIN(IF('2.사업팀제공'!$A$6:$A$205&gt;='1.사업팀제공'!B574:B574,'2.사업팀제공'!$A$6:$A$205,""))</f>
        <v>3597016</v>
      </c>
    </row>
    <row r="575" spans="1:7" ht="16.5" customHeight="1">
      <c r="A575" s="135"/>
      <c r="B575" s="134"/>
      <c r="C575" s="78">
        <f>C574*1.0655</f>
        <v>114787.38049999998</v>
      </c>
      <c r="D575" s="127">
        <f>D574*1.0655</f>
        <v>130003.78599999999</v>
      </c>
      <c r="E575" s="20">
        <f>E574*1.0655</f>
        <v>116302.52149999999</v>
      </c>
      <c r="G575" s="92"/>
    </row>
    <row r="576" spans="1:7" ht="16.5" customHeight="1">
      <c r="A576" s="142" t="s">
        <v>273</v>
      </c>
      <c r="B576" s="140">
        <f>'3.소득기준금액계산'!J133</f>
        <v>4057000</v>
      </c>
      <c r="C576" s="38">
        <f>VLOOKUP($G576,'2.사업팀제공'!$A:$D,2,FALSE)</f>
        <v>123163</v>
      </c>
      <c r="D576" s="126">
        <f>VLOOKUP($G576,'2.사업팀제공'!$A:$D,3,FALSE)</f>
        <v>140653</v>
      </c>
      <c r="E576" s="23">
        <f>VLOOKUP($G576,'2.사업팀제공'!$A:$D,4,FALSE)</f>
        <v>124988</v>
      </c>
      <c r="G576" s="91">
        <f t="array" ref="G576">MIN(IF('2.사업팀제공'!$A$6:$A$205&gt;='1.사업팀제공'!B576:B576,'2.사업팀제공'!$A$6:$A$205,""))</f>
        <v>4112280</v>
      </c>
    </row>
    <row r="577" spans="1:7" ht="16.5" customHeight="1">
      <c r="A577" s="143"/>
      <c r="B577" s="144"/>
      <c r="C577" s="78">
        <f>C576*1.0655</f>
        <v>131230.17649999997</v>
      </c>
      <c r="D577" s="127">
        <f>D576*1.0655</f>
        <v>149865.77149999997</v>
      </c>
      <c r="E577" s="20">
        <f>E576*1.0655</f>
        <v>133174.71399999998</v>
      </c>
      <c r="G577" s="92"/>
    </row>
    <row r="578" spans="1:7" ht="16.5" customHeight="1">
      <c r="A578" s="145" t="s">
        <v>143</v>
      </c>
      <c r="B578" s="140">
        <f>'3.소득기준금액계산'!K133</f>
        <v>4540000</v>
      </c>
      <c r="C578" s="38">
        <f>VLOOKUP($G578,'2.사업팀제공'!$A:$D,2,FALSE)</f>
        <v>136813</v>
      </c>
      <c r="D578" s="126">
        <f>VLOOKUP($G578,'2.사업팀제공'!$A:$D,3,FALSE)</f>
        <v>154998</v>
      </c>
      <c r="E578" s="23">
        <f>VLOOKUP($G578,'2.사업팀제공'!$A:$D,4,FALSE)</f>
        <v>138952</v>
      </c>
      <c r="G578" s="91">
        <f t="array" ref="G578">MIN(IF('2.사업팀제공'!$A$6:$A$205&gt;='1.사업팀제공'!B578:B578,'2.사업팀제공'!$A$6:$A$205,""))</f>
        <v>4568031</v>
      </c>
    </row>
    <row r="579" spans="1:7" ht="16.5" customHeight="1">
      <c r="A579" s="146"/>
      <c r="B579" s="144"/>
      <c r="C579" s="78">
        <f>C578*1.0655</f>
        <v>145774.25149999998</v>
      </c>
      <c r="D579" s="127">
        <f>D578*1.0655</f>
        <v>165150.36899999998</v>
      </c>
      <c r="E579" s="20">
        <f>E578*1.0655</f>
        <v>148053.35599999997</v>
      </c>
      <c r="G579" s="92"/>
    </row>
    <row r="580" spans="1:7" ht="16.5" customHeight="1">
      <c r="A580" s="145" t="s">
        <v>271</v>
      </c>
      <c r="B580" s="140">
        <f>'3.소득기준금액계산'!L133</f>
        <v>5023000</v>
      </c>
      <c r="C580" s="38">
        <f>VLOOKUP($G580,'2.사업팀제공'!$A:$D,2,FALSE)</f>
        <v>152509</v>
      </c>
      <c r="D580" s="126">
        <f>VLOOKUP($G580,'2.사업팀제공'!$A:$D,3,FALSE)</f>
        <v>171663</v>
      </c>
      <c r="E580" s="23">
        <f>VLOOKUP($G580,'2.사업팀제공'!$A:$D,4,FALSE)</f>
        <v>155163</v>
      </c>
      <c r="G580" s="91">
        <f t="array" ref="G580">MIN(IF('2.사업팀제공'!$A$6:$A$205&gt;='1.사업팀제공'!B580:B580,'2.사업팀제공'!$A$6:$A$205,""))</f>
        <v>5092130</v>
      </c>
    </row>
    <row r="581" spans="1:7" ht="16.5" customHeight="1">
      <c r="A581" s="146"/>
      <c r="B581" s="144"/>
      <c r="C581" s="78">
        <f>C580*1.0655</f>
        <v>162498.33949999997</v>
      </c>
      <c r="D581" s="127">
        <f>D580*1.0655</f>
        <v>182906.92649999997</v>
      </c>
      <c r="E581" s="20">
        <f>E580*1.0655</f>
        <v>165326.17649999997</v>
      </c>
      <c r="G581" s="92"/>
    </row>
    <row r="582" spans="1:7" ht="16.5" customHeight="1">
      <c r="A582" s="146" t="s">
        <v>274</v>
      </c>
      <c r="B582" s="140">
        <f>'3.소득기준금액계산'!M133</f>
        <v>5506000</v>
      </c>
      <c r="C582" s="38">
        <f>VLOOKUP($G582,'2.사업팀제공'!$A:$D,2,FALSE)</f>
        <v>166261</v>
      </c>
      <c r="D582" s="126">
        <f>VLOOKUP($G582,'2.사업팀제공'!$A:$D,3,FALSE)</f>
        <v>185715</v>
      </c>
      <c r="E582" s="23">
        <f>VLOOKUP($G582,'2.사업팀제공'!$A:$D,4,FALSE)</f>
        <v>169320</v>
      </c>
      <c r="G582" s="91">
        <f t="array" ref="G582">MIN(IF('2.사업팀제공'!$A$6:$A$205&gt;='1.사업팀제공'!B582:B582,'2.사업팀제공'!$A$6:$A$205,""))</f>
        <v>5551270</v>
      </c>
    </row>
    <row r="583" spans="1:7" ht="16.5" customHeight="1" thickBot="1">
      <c r="A583" s="147"/>
      <c r="B583" s="141"/>
      <c r="C583" s="79">
        <f>C582*1.0655</f>
        <v>177151.0955</v>
      </c>
      <c r="D583" s="128">
        <f>D582*1.0655</f>
        <v>197879.33249999999</v>
      </c>
      <c r="E583" s="80">
        <f>E582*1.0655</f>
        <v>180410.46</v>
      </c>
      <c r="G583" s="93"/>
    </row>
    <row r="587" spans="1:7" ht="16.5" customHeight="1">
      <c r="A587" s="159" t="s">
        <v>331</v>
      </c>
      <c r="B587" s="159"/>
      <c r="C587" s="159"/>
      <c r="D587" s="159"/>
      <c r="E587" s="159"/>
      <c r="F587" s="21"/>
    </row>
    <row r="588" spans="1:7" ht="16.5" customHeight="1" thickBot="1"/>
    <row r="589" spans="1:7" ht="16.5" customHeight="1">
      <c r="A589" s="136" t="s">
        <v>134</v>
      </c>
      <c r="B589" s="138" t="s">
        <v>135</v>
      </c>
      <c r="C589" s="150" t="s">
        <v>136</v>
      </c>
      <c r="D589" s="150"/>
      <c r="E589" s="151"/>
      <c r="G589" s="148" t="s">
        <v>307</v>
      </c>
    </row>
    <row r="590" spans="1:7" ht="16.5" customHeight="1" thickBot="1">
      <c r="A590" s="137"/>
      <c r="B590" s="139"/>
      <c r="C590" s="76" t="s">
        <v>100</v>
      </c>
      <c r="D590" s="76" t="s">
        <v>101</v>
      </c>
      <c r="E590" s="77" t="s">
        <v>133</v>
      </c>
      <c r="G590" s="149"/>
    </row>
    <row r="591" spans="1:7" ht="16.5" customHeight="1" thickTop="1">
      <c r="A591" s="143" t="s">
        <v>116</v>
      </c>
      <c r="B591" s="144">
        <f>'3.소득기준금액계산'!D138</f>
        <v>1026000</v>
      </c>
      <c r="C591" s="38">
        <f>VLOOKUP($G591,'2.사업팀제공'!$A:$D,2,FALSE)</f>
        <v>31054</v>
      </c>
      <c r="D591" s="126">
        <f>VLOOKUP($G591,'2.사업팀제공'!$A:$D,3,FALSE)</f>
        <v>11940</v>
      </c>
      <c r="E591" s="23">
        <f>VLOOKUP($G591,'2.사업팀제공'!$A:$D,4,FALSE)</f>
        <v>31445</v>
      </c>
      <c r="G591" s="91">
        <f t="array" ref="G591">MIN(IF('2.사업팀제공'!$A$6:$A$205&gt;='1.사업팀제공'!B591:B591,'2.사업팀제공'!$A$6:$A$205,""))</f>
        <v>1036849</v>
      </c>
    </row>
    <row r="592" spans="1:7" ht="16.5" customHeight="1">
      <c r="A592" s="135"/>
      <c r="B592" s="134"/>
      <c r="C592" s="78">
        <f>C591*1.0655</f>
        <v>33088.036999999997</v>
      </c>
      <c r="D592" s="127">
        <f>D591*1.0655</f>
        <v>12722.069999999998</v>
      </c>
      <c r="E592" s="20">
        <f>E591*1.0655</f>
        <v>33504.647499999999</v>
      </c>
      <c r="G592" s="92"/>
    </row>
    <row r="593" spans="1:7" ht="16.5" customHeight="1">
      <c r="A593" s="135" t="s">
        <v>137</v>
      </c>
      <c r="B593" s="134">
        <f>'3.소득기준금액계산'!E138</f>
        <v>1747000</v>
      </c>
      <c r="C593" s="38">
        <f>VLOOKUP($G593,'2.사업팀제공'!$A:$D,2,FALSE)</f>
        <v>52563</v>
      </c>
      <c r="D593" s="126">
        <f>VLOOKUP($G593,'2.사업팀제공'!$A:$D,3,FALSE)</f>
        <v>37994</v>
      </c>
      <c r="E593" s="23">
        <f>VLOOKUP($G593,'2.사업팀제공'!$A:$D,4,FALSE)</f>
        <v>53261</v>
      </c>
      <c r="G593" s="91">
        <f t="array" ref="G593">MIN(IF('2.사업팀제공'!$A$6:$A$205&gt;='1.사업팀제공'!B593:B593,'2.사업팀제공'!$A$6:$A$205,""))</f>
        <v>1755011</v>
      </c>
    </row>
    <row r="594" spans="1:7" ht="16.5" customHeight="1">
      <c r="A594" s="135"/>
      <c r="B594" s="134"/>
      <c r="C594" s="78">
        <f>C593*1.0655</f>
        <v>56005.876499999991</v>
      </c>
      <c r="D594" s="127">
        <f>D593*1.0655</f>
        <v>40482.606999999996</v>
      </c>
      <c r="E594" s="20">
        <f>E593*1.0655</f>
        <v>56749.595499999996</v>
      </c>
      <c r="G594" s="92"/>
    </row>
    <row r="595" spans="1:7" ht="16.5" customHeight="1">
      <c r="A595" s="135" t="s">
        <v>138</v>
      </c>
      <c r="B595" s="134">
        <f>'3.소득기준금액계산'!F138</f>
        <v>2260000</v>
      </c>
      <c r="C595" s="38">
        <f>VLOOKUP($G595,'2.사업팀제공'!$A:$D,2,FALSE)</f>
        <v>68222</v>
      </c>
      <c r="D595" s="126">
        <f>VLOOKUP($G595,'2.사업팀제공'!$A:$D,3,FALSE)</f>
        <v>64218</v>
      </c>
      <c r="E595" s="23">
        <f>VLOOKUP($G595,'2.사업팀제공'!$A:$D,4,FALSE)</f>
        <v>68874</v>
      </c>
      <c r="G595" s="91">
        <f t="array" ref="G595">MIN(IF('2.사업팀제공'!$A$6:$A$205&gt;='1.사업팀제공'!B595:B595,'2.사업팀제공'!$A$6:$A$205,""))</f>
        <v>2277858</v>
      </c>
    </row>
    <row r="596" spans="1:7" ht="16.5" customHeight="1">
      <c r="A596" s="135"/>
      <c r="B596" s="134"/>
      <c r="C596" s="78">
        <f>C595*1.0655</f>
        <v>72690.540999999997</v>
      </c>
      <c r="D596" s="127">
        <f>D595*1.0655</f>
        <v>68424.278999999995</v>
      </c>
      <c r="E596" s="20">
        <f>E595*1.0655</f>
        <v>73385.246999999988</v>
      </c>
      <c r="G596" s="92"/>
    </row>
    <row r="597" spans="1:7" ht="16.5" customHeight="1">
      <c r="A597" s="135" t="s">
        <v>139</v>
      </c>
      <c r="B597" s="134">
        <f>'3.소득기준금액계산'!G138</f>
        <v>2772000</v>
      </c>
      <c r="C597" s="38">
        <f>VLOOKUP($G597,'2.사업팀제공'!$A:$D,2,FALSE)</f>
        <v>83867</v>
      </c>
      <c r="D597" s="126">
        <f>VLOOKUP($G597,'2.사업팀제공'!$A:$D,3,FALSE)</f>
        <v>87592</v>
      </c>
      <c r="E597" s="23">
        <f>VLOOKUP($G597,'2.사업팀제공'!$A:$D,4,FALSE)</f>
        <v>84748</v>
      </c>
      <c r="G597" s="91">
        <f t="array" ref="G597">MIN(IF('2.사업팀제공'!$A$6:$A$205&gt;='1.사업팀제공'!B597:B597,'2.사업팀제공'!$A$6:$A$205,""))</f>
        <v>2800245</v>
      </c>
    </row>
    <row r="598" spans="1:7" ht="16.5" customHeight="1">
      <c r="A598" s="135"/>
      <c r="B598" s="134"/>
      <c r="C598" s="78">
        <f>C597*1.0655</f>
        <v>89360.288499999995</v>
      </c>
      <c r="D598" s="127">
        <f>D597*1.0655</f>
        <v>93329.275999999983</v>
      </c>
      <c r="E598" s="20">
        <f>E597*1.0655</f>
        <v>90298.993999999992</v>
      </c>
      <c r="G598" s="92"/>
    </row>
    <row r="599" spans="1:7" ht="16.5" customHeight="1">
      <c r="A599" s="135" t="s">
        <v>140</v>
      </c>
      <c r="B599" s="134">
        <f>'3.소득기준금액계산'!H138</f>
        <v>3285000</v>
      </c>
      <c r="C599" s="38">
        <f>VLOOKUP($G599,'2.사업팀제공'!$A:$D,2,FALSE)</f>
        <v>99038</v>
      </c>
      <c r="D599" s="126">
        <f>VLOOKUP($G599,'2.사업팀제공'!$A:$D,3,FALSE)</f>
        <v>109994</v>
      </c>
      <c r="E599" s="23">
        <f>VLOOKUP($G599,'2.사업팀제공'!$A:$D,4,FALSE)</f>
        <v>100197</v>
      </c>
      <c r="G599" s="91">
        <f t="array" ref="G599">MIN(IF('2.사업팀제공'!$A$6:$A$205&gt;='1.사업팀제공'!B599:B599,'2.사업팀제공'!$A$6:$A$205,""))</f>
        <v>3306785</v>
      </c>
    </row>
    <row r="600" spans="1:7" ht="16.5" customHeight="1">
      <c r="A600" s="142"/>
      <c r="B600" s="140"/>
      <c r="C600" s="78">
        <f>C599*1.0655</f>
        <v>105524.98899999999</v>
      </c>
      <c r="D600" s="127">
        <f>D599*1.0655</f>
        <v>117198.60699999999</v>
      </c>
      <c r="E600" s="20">
        <f>E599*1.0655</f>
        <v>106759.90349999999</v>
      </c>
      <c r="G600" s="92"/>
    </row>
    <row r="601" spans="1:7" ht="16.5" customHeight="1">
      <c r="A601" s="135" t="s">
        <v>128</v>
      </c>
      <c r="B601" s="134">
        <f>'3.소득기준금액계산'!I138</f>
        <v>3798000</v>
      </c>
      <c r="C601" s="38">
        <f>VLOOKUP($G601,'2.사업팀제공'!$A:$D,2,FALSE)</f>
        <v>115131</v>
      </c>
      <c r="D601" s="126">
        <f>VLOOKUP($G601,'2.사업팀제공'!$A:$D,3,FALSE)</f>
        <v>131228</v>
      </c>
      <c r="E601" s="23">
        <f>VLOOKUP($G601,'2.사업팀제공'!$A:$D,4,FALSE)</f>
        <v>116693</v>
      </c>
      <c r="G601" s="91">
        <f t="array" ref="G601">MIN(IF('2.사업팀제공'!$A$6:$A$205&gt;='1.사업팀제공'!B601:B601,'2.사업팀제공'!$A$6:$A$205,""))</f>
        <v>3844106</v>
      </c>
    </row>
    <row r="602" spans="1:7" ht="16.5" customHeight="1">
      <c r="A602" s="135"/>
      <c r="B602" s="134"/>
      <c r="C602" s="78">
        <f>C601*1.0655</f>
        <v>122672.08049999998</v>
      </c>
      <c r="D602" s="127">
        <f>D601*1.0655</f>
        <v>139823.43399999998</v>
      </c>
      <c r="E602" s="20">
        <f>E601*1.0655</f>
        <v>124336.39149999998</v>
      </c>
      <c r="G602" s="92"/>
    </row>
    <row r="603" spans="1:7" ht="16.5" customHeight="1">
      <c r="A603" s="142" t="s">
        <v>273</v>
      </c>
      <c r="B603" s="140">
        <f>'3.소득기준금액계산'!J138</f>
        <v>4311000</v>
      </c>
      <c r="C603" s="38">
        <f>VLOOKUP($G603,'2.사업팀제공'!$A:$D,2,FALSE)</f>
        <v>130714</v>
      </c>
      <c r="D603" s="126">
        <f>VLOOKUP($G603,'2.사업팀제공'!$A:$D,3,FALSE)</f>
        <v>148703</v>
      </c>
      <c r="E603" s="23">
        <f>VLOOKUP($G603,'2.사업팀제공'!$A:$D,4,FALSE)</f>
        <v>132707</v>
      </c>
      <c r="G603" s="91">
        <f t="array" ref="G603">MIN(IF('2.사업팀제공'!$A$6:$A$205&gt;='1.사업팀제공'!B603:B603,'2.사업팀제공'!$A$6:$A$205,""))</f>
        <v>4364393</v>
      </c>
    </row>
    <row r="604" spans="1:7" ht="16.5" customHeight="1">
      <c r="A604" s="143"/>
      <c r="B604" s="144"/>
      <c r="C604" s="78">
        <f>C603*1.0655</f>
        <v>139275.76699999999</v>
      </c>
      <c r="D604" s="127">
        <f>D603*1.0655</f>
        <v>158443.0465</v>
      </c>
      <c r="E604" s="20">
        <f>E603*1.0655</f>
        <v>141399.30849999998</v>
      </c>
      <c r="G604" s="92"/>
    </row>
    <row r="605" spans="1:7" ht="16.5" customHeight="1">
      <c r="A605" s="145" t="s">
        <v>143</v>
      </c>
      <c r="B605" s="140">
        <f>'3.소득기준금액계산'!K138</f>
        <v>4824000</v>
      </c>
      <c r="C605" s="38">
        <f>VLOOKUP($G605,'2.사업팀제공'!$A:$D,2,FALSE)</f>
        <v>145747</v>
      </c>
      <c r="D605" s="126">
        <f>VLOOKUP($G605,'2.사업팀제공'!$A:$D,3,FALSE)</f>
        <v>164220</v>
      </c>
      <c r="E605" s="23">
        <f>VLOOKUP($G605,'2.사업팀제공'!$A:$D,4,FALSE)</f>
        <v>148029</v>
      </c>
      <c r="G605" s="91">
        <f t="array" ref="G605">MIN(IF('2.사업팀제공'!$A$6:$A$205&gt;='1.사업팀제공'!B605:B605,'2.사업팀제공'!$A$6:$A$205,""))</f>
        <v>4866360</v>
      </c>
    </row>
    <row r="606" spans="1:7" ht="16.5" customHeight="1">
      <c r="A606" s="146"/>
      <c r="B606" s="144"/>
      <c r="C606" s="78">
        <f>C605*1.0655</f>
        <v>155293.42849999998</v>
      </c>
      <c r="D606" s="127">
        <f>D605*1.0655</f>
        <v>174976.40999999997</v>
      </c>
      <c r="E606" s="20">
        <f>E605*1.0655</f>
        <v>157724.89949999997</v>
      </c>
      <c r="G606" s="92"/>
    </row>
    <row r="607" spans="1:7" ht="16.5" customHeight="1">
      <c r="A607" s="145" t="s">
        <v>271</v>
      </c>
      <c r="B607" s="140">
        <f>'3.소득기준금액계산'!L138</f>
        <v>5337000</v>
      </c>
      <c r="C607" s="38">
        <f>VLOOKUP($G607,'2.사업팀제공'!$A:$D,2,FALSE)</f>
        <v>160657</v>
      </c>
      <c r="D607" s="126">
        <f>VLOOKUP($G607,'2.사업팀제공'!$A:$D,3,FALSE)</f>
        <v>179762</v>
      </c>
      <c r="E607" s="23">
        <f>VLOOKUP($G607,'2.사업팀제공'!$A:$D,4,FALSE)</f>
        <v>163402</v>
      </c>
      <c r="G607" s="91">
        <f t="array" ref="G607">MIN(IF('2.사업팀제공'!$A$6:$A$205&gt;='1.사업팀제공'!B607:B607,'2.사업팀제공'!$A$6:$A$205,""))</f>
        <v>5364174</v>
      </c>
    </row>
    <row r="608" spans="1:7" ht="16.5" customHeight="1">
      <c r="A608" s="146"/>
      <c r="B608" s="144"/>
      <c r="C608" s="78">
        <f>C607*1.0655</f>
        <v>171180.03349999999</v>
      </c>
      <c r="D608" s="127">
        <f>D607*1.0655</f>
        <v>191536.41099999999</v>
      </c>
      <c r="E608" s="20">
        <f>E607*1.0655</f>
        <v>174104.83099999998</v>
      </c>
      <c r="G608" s="92"/>
    </row>
    <row r="609" spans="1:7" ht="16.5" customHeight="1">
      <c r="A609" s="146" t="s">
        <v>274</v>
      </c>
      <c r="B609" s="140">
        <f>'3.소득기준금액계산'!M138</f>
        <v>5850000</v>
      </c>
      <c r="C609" s="38">
        <f>VLOOKUP($G609,'2.사업팀제공'!$A:$D,2,FALSE)</f>
        <v>175587</v>
      </c>
      <c r="D609" s="126">
        <f>VLOOKUP($G609,'2.사업팀제공'!$A:$D,3,FALSE)</f>
        <v>195664</v>
      </c>
      <c r="E609" s="23">
        <f>VLOOKUP($G609,'2.사업팀제공'!$A:$D,4,FALSE)</f>
        <v>178923</v>
      </c>
      <c r="G609" s="91">
        <f t="array" ref="G609">MIN(IF('2.사업팀제공'!$A$6:$A$205&gt;='1.사업팀제공'!B609:B609,'2.사업팀제공'!$A$6:$A$205,""))</f>
        <v>5862677</v>
      </c>
    </row>
    <row r="610" spans="1:7" ht="16.5" customHeight="1" thickBot="1">
      <c r="A610" s="147"/>
      <c r="B610" s="141"/>
      <c r="C610" s="79">
        <f>C609*1.0655</f>
        <v>187087.94849999997</v>
      </c>
      <c r="D610" s="128">
        <f>D609*1.0655</f>
        <v>208479.99199999997</v>
      </c>
      <c r="E610" s="80">
        <f>E609*1.0655</f>
        <v>190642.45649999997</v>
      </c>
      <c r="G610" s="93"/>
    </row>
    <row r="614" spans="1:7" ht="16.5" customHeight="1">
      <c r="A614" s="159" t="s">
        <v>332</v>
      </c>
      <c r="B614" s="159"/>
      <c r="C614" s="159"/>
      <c r="D614" s="159"/>
      <c r="E614" s="159"/>
      <c r="F614" s="21"/>
    </row>
    <row r="615" spans="1:7" ht="16.5" customHeight="1" thickBot="1"/>
    <row r="616" spans="1:7" ht="16.5" customHeight="1">
      <c r="A616" s="136" t="s">
        <v>134</v>
      </c>
      <c r="B616" s="138" t="s">
        <v>135</v>
      </c>
      <c r="C616" s="150" t="s">
        <v>136</v>
      </c>
      <c r="D616" s="150"/>
      <c r="E616" s="151"/>
      <c r="G616" s="148" t="s">
        <v>307</v>
      </c>
    </row>
    <row r="617" spans="1:7" ht="16.5" customHeight="1" thickBot="1">
      <c r="A617" s="137"/>
      <c r="B617" s="139"/>
      <c r="C617" s="76" t="s">
        <v>100</v>
      </c>
      <c r="D617" s="76" t="s">
        <v>101</v>
      </c>
      <c r="E617" s="77" t="s">
        <v>133</v>
      </c>
      <c r="G617" s="149"/>
    </row>
    <row r="618" spans="1:7" ht="16.5" customHeight="1" thickTop="1">
      <c r="A618" s="143" t="s">
        <v>116</v>
      </c>
      <c r="B618" s="144">
        <f>'3.소득기준금액계산'!D143</f>
        <v>1086000</v>
      </c>
      <c r="C618" s="38">
        <f>VLOOKUP($G618,'2.사업팀제공'!$A:$D,2,FALSE)</f>
        <v>32550</v>
      </c>
      <c r="D618" s="126">
        <f>VLOOKUP($G618,'2.사업팀제공'!$A:$D,3,FALSE)</f>
        <v>12299</v>
      </c>
      <c r="E618" s="23">
        <f>VLOOKUP($G618,'2.사업팀제공'!$A:$D,4,FALSE)</f>
        <v>32941</v>
      </c>
      <c r="G618" s="91">
        <f t="array" ref="G618">MIN(IF('2.사업팀제공'!$A$6:$A$205&gt;='1.사업팀제공'!B618:B618,'2.사업팀제공'!$A$6:$A$205,""))</f>
        <v>1086821</v>
      </c>
    </row>
    <row r="619" spans="1:7" ht="16.5" customHeight="1">
      <c r="A619" s="135"/>
      <c r="B619" s="134"/>
      <c r="C619" s="78">
        <f>C618*1.0655</f>
        <v>34682.024999999994</v>
      </c>
      <c r="D619" s="127">
        <f>D618*1.0655</f>
        <v>13104.584499999999</v>
      </c>
      <c r="E619" s="20">
        <f>E618*1.0655</f>
        <v>35098.635499999997</v>
      </c>
      <c r="G619" s="92"/>
    </row>
    <row r="620" spans="1:7" ht="16.5" customHeight="1">
      <c r="A620" s="135" t="s">
        <v>137</v>
      </c>
      <c r="B620" s="134">
        <f>'3.소득기준금액계산'!E143</f>
        <v>1849000</v>
      </c>
      <c r="C620" s="38">
        <f>VLOOKUP($G620,'2.사업팀제공'!$A:$D,2,FALSE)</f>
        <v>55714</v>
      </c>
      <c r="D620" s="126">
        <f>VLOOKUP($G620,'2.사업팀제공'!$A:$D,3,FALSE)</f>
        <v>43030</v>
      </c>
      <c r="E620" s="23">
        <f>VLOOKUP($G620,'2.사업팀제공'!$A:$D,4,FALSE)</f>
        <v>56469</v>
      </c>
      <c r="G620" s="91">
        <f t="array" ref="G620">MIN(IF('2.사업팀제공'!$A$6:$A$205&gt;='1.사업팀제공'!B620:B620,'2.사업팀제공'!$A$6:$A$205,""))</f>
        <v>1860229</v>
      </c>
    </row>
    <row r="621" spans="1:7" ht="16.5" customHeight="1">
      <c r="A621" s="135"/>
      <c r="B621" s="134"/>
      <c r="C621" s="78">
        <f>C620*1.0655</f>
        <v>59363.266999999993</v>
      </c>
      <c r="D621" s="127">
        <f>D620*1.0655</f>
        <v>45848.464999999997</v>
      </c>
      <c r="E621" s="20">
        <f>E620*1.0655</f>
        <v>60167.719499999992</v>
      </c>
      <c r="G621" s="92"/>
    </row>
    <row r="622" spans="1:7" ht="16.5" customHeight="1">
      <c r="A622" s="135" t="s">
        <v>138</v>
      </c>
      <c r="B622" s="134">
        <f>'3.소득기준금액계산'!F143</f>
        <v>2392000</v>
      </c>
      <c r="C622" s="38">
        <f>VLOOKUP($G622,'2.사업팀제공'!$A:$D,2,FALSE)</f>
        <v>71862</v>
      </c>
      <c r="D622" s="126">
        <f>VLOOKUP($G622,'2.사업팀제공'!$A:$D,3,FALSE)</f>
        <v>70282</v>
      </c>
      <c r="E622" s="23">
        <f>VLOOKUP($G622,'2.사업팀제공'!$A:$D,4,FALSE)</f>
        <v>72403</v>
      </c>
      <c r="G622" s="91">
        <f t="array" ref="G622">MIN(IF('2.사업팀제공'!$A$6:$A$205&gt;='1.사업팀제공'!B622:B622,'2.사업팀제공'!$A$6:$A$205,""))</f>
        <v>2399405</v>
      </c>
    </row>
    <row r="623" spans="1:7" ht="16.5" customHeight="1">
      <c r="A623" s="135"/>
      <c r="B623" s="134"/>
      <c r="C623" s="78">
        <f>C622*1.0655</f>
        <v>76568.960999999996</v>
      </c>
      <c r="D623" s="127">
        <f>D622*1.0655</f>
        <v>74885.47099999999</v>
      </c>
      <c r="E623" s="20">
        <f>E622*1.0655</f>
        <v>77145.396499999988</v>
      </c>
      <c r="G623" s="92"/>
    </row>
    <row r="624" spans="1:7" ht="16.5" customHeight="1">
      <c r="A624" s="135" t="s">
        <v>139</v>
      </c>
      <c r="B624" s="134">
        <f>'3.소득기준금액계산'!G143</f>
        <v>2935000</v>
      </c>
      <c r="C624" s="38">
        <f>VLOOKUP($G624,'2.사업팀제공'!$A:$D,2,FALSE)</f>
        <v>88738</v>
      </c>
      <c r="D624" s="126">
        <f>VLOOKUP($G624,'2.사업팀제공'!$A:$D,3,FALSE)</f>
        <v>94627</v>
      </c>
      <c r="E624" s="23">
        <f>VLOOKUP($G624,'2.사업팀제공'!$A:$D,4,FALSE)</f>
        <v>89734</v>
      </c>
      <c r="G624" s="91">
        <f t="array" ref="G624">MIN(IF('2.사업팀제공'!$A$6:$A$205&gt;='1.사업팀제공'!B624:B624,'2.사업팀제공'!$A$6:$A$205,""))</f>
        <v>2962877</v>
      </c>
    </row>
    <row r="625" spans="1:7" ht="16.5" customHeight="1">
      <c r="A625" s="135"/>
      <c r="B625" s="134"/>
      <c r="C625" s="78">
        <f>C624*1.0655</f>
        <v>94550.338999999993</v>
      </c>
      <c r="D625" s="127">
        <f>D624*1.0655</f>
        <v>100825.06849999999</v>
      </c>
      <c r="E625" s="20">
        <f>E624*1.0655</f>
        <v>95611.57699999999</v>
      </c>
      <c r="G625" s="92"/>
    </row>
    <row r="626" spans="1:7" ht="16.5" customHeight="1">
      <c r="A626" s="135" t="s">
        <v>140</v>
      </c>
      <c r="B626" s="134">
        <f>'3.소득기준금액계산'!H143</f>
        <v>3479000</v>
      </c>
      <c r="C626" s="38">
        <f>VLOOKUP($G626,'2.사업팀제공'!$A:$D,2,FALSE)</f>
        <v>105033</v>
      </c>
      <c r="D626" s="126">
        <f>VLOOKUP($G626,'2.사업팀제공'!$A:$D,3,FALSE)</f>
        <v>118455</v>
      </c>
      <c r="E626" s="23">
        <f>VLOOKUP($G626,'2.사업팀제공'!$A:$D,4,FALSE)</f>
        <v>106338</v>
      </c>
      <c r="G626" s="91">
        <f t="array" ref="G626">MIN(IF('2.사업팀제공'!$A$6:$A$205&gt;='1.사업팀제공'!B626:B626,'2.사업팀제공'!$A$6:$A$205,""))</f>
        <v>3506933</v>
      </c>
    </row>
    <row r="627" spans="1:7" ht="16.5" customHeight="1">
      <c r="A627" s="142"/>
      <c r="B627" s="140"/>
      <c r="C627" s="78">
        <f>C626*1.0655</f>
        <v>111912.66149999999</v>
      </c>
      <c r="D627" s="127">
        <f>D626*1.0655</f>
        <v>126213.80249999999</v>
      </c>
      <c r="E627" s="20">
        <f>E626*1.0655</f>
        <v>113303.139</v>
      </c>
      <c r="G627" s="92"/>
    </row>
    <row r="628" spans="1:7" ht="16.5" customHeight="1">
      <c r="A628" s="135" t="s">
        <v>128</v>
      </c>
      <c r="B628" s="134">
        <f>'3.소득기준금액계산'!I143</f>
        <v>4022000</v>
      </c>
      <c r="C628" s="38">
        <f>VLOOKUP($G628,'2.사업팀제공'!$A:$D,2,FALSE)</f>
        <v>121403</v>
      </c>
      <c r="D628" s="126">
        <f>VLOOKUP($G628,'2.사업팀제공'!$A:$D,3,FALSE)</f>
        <v>138704</v>
      </c>
      <c r="E628" s="23">
        <f>VLOOKUP($G628,'2.사업팀제공'!$A:$D,4,FALSE)</f>
        <v>123163</v>
      </c>
      <c r="G628" s="91">
        <f t="array" ref="G628">MIN(IF('2.사업팀제공'!$A$6:$A$205&gt;='1.사업팀제공'!B628:B628,'2.사업팀제공'!$A$6:$A$205,""))</f>
        <v>4053530</v>
      </c>
    </row>
    <row r="629" spans="1:7" ht="16.5" customHeight="1">
      <c r="A629" s="135"/>
      <c r="B629" s="134"/>
      <c r="C629" s="78">
        <f>C628*1.0655</f>
        <v>129354.89649999999</v>
      </c>
      <c r="D629" s="127">
        <f>D628*1.0655</f>
        <v>147789.11199999999</v>
      </c>
      <c r="E629" s="20">
        <f>E628*1.0655</f>
        <v>131230.17649999997</v>
      </c>
      <c r="G629" s="92"/>
    </row>
    <row r="630" spans="1:7" ht="16.5" customHeight="1">
      <c r="A630" s="142" t="s">
        <v>273</v>
      </c>
      <c r="B630" s="140">
        <f>'3.소득기준금액계산'!J143</f>
        <v>4565000</v>
      </c>
      <c r="C630" s="38">
        <f>VLOOKUP($G630,'2.사업팀제공'!$A:$D,2,FALSE)</f>
        <v>136813</v>
      </c>
      <c r="D630" s="126">
        <f>VLOOKUP($G630,'2.사업팀제공'!$A:$D,3,FALSE)</f>
        <v>154998</v>
      </c>
      <c r="E630" s="23">
        <f>VLOOKUP($G630,'2.사업팀제공'!$A:$D,4,FALSE)</f>
        <v>138952</v>
      </c>
      <c r="G630" s="91">
        <f t="array" ref="G630">MIN(IF('2.사업팀제공'!$A$6:$A$205&gt;='1.사업팀제공'!B630:B630,'2.사업팀제공'!$A$6:$A$205,""))</f>
        <v>4568031</v>
      </c>
    </row>
    <row r="631" spans="1:7" ht="16.5" customHeight="1">
      <c r="A631" s="143"/>
      <c r="B631" s="144"/>
      <c r="C631" s="78">
        <f>C630*1.0655</f>
        <v>145774.25149999998</v>
      </c>
      <c r="D631" s="127">
        <f>D630*1.0655</f>
        <v>165150.36899999998</v>
      </c>
      <c r="E631" s="20">
        <f>E630*1.0655</f>
        <v>148053.35599999997</v>
      </c>
      <c r="G631" s="92"/>
    </row>
    <row r="632" spans="1:7" ht="16.5" customHeight="1">
      <c r="A632" s="145" t="s">
        <v>143</v>
      </c>
      <c r="B632" s="140">
        <f>'3.소득기준금액계산'!K143</f>
        <v>5108000</v>
      </c>
      <c r="C632" s="38">
        <f>VLOOKUP($G632,'2.사업팀제공'!$A:$D,2,FALSE)</f>
        <v>155163</v>
      </c>
      <c r="D632" s="126">
        <f>VLOOKUP($G632,'2.사업팀제공'!$A:$D,3,FALSE)</f>
        <v>174303</v>
      </c>
      <c r="E632" s="23">
        <f>VLOOKUP($G632,'2.사업팀제공'!$A:$D,4,FALSE)</f>
        <v>157880</v>
      </c>
      <c r="G632" s="91">
        <f t="array" ref="G632">MIN(IF('2.사업팀제공'!$A$6:$A$205&gt;='1.사업팀제공'!B632:B632,'2.사업팀제공'!$A$6:$A$205,""))</f>
        <v>5180742</v>
      </c>
    </row>
    <row r="633" spans="1:7" ht="16.5" customHeight="1">
      <c r="A633" s="146"/>
      <c r="B633" s="144"/>
      <c r="C633" s="78">
        <f>C632*1.0655</f>
        <v>165326.17649999997</v>
      </c>
      <c r="D633" s="127">
        <f>D632*1.0655</f>
        <v>185719.84649999999</v>
      </c>
      <c r="E633" s="20">
        <f>E632*1.0655</f>
        <v>168221.13999999998</v>
      </c>
      <c r="G633" s="92"/>
    </row>
    <row r="634" spans="1:7" ht="16.5" customHeight="1">
      <c r="A634" s="145" t="s">
        <v>271</v>
      </c>
      <c r="B634" s="140">
        <f>'3.소득기준금액계산'!L143</f>
        <v>5651000</v>
      </c>
      <c r="C634" s="38">
        <f>VLOOKUP($G634,'2.사업팀제공'!$A:$D,2,FALSE)</f>
        <v>169320</v>
      </c>
      <c r="D634" s="126">
        <f>VLOOKUP($G634,'2.사업팀제공'!$A:$D,3,FALSE)</f>
        <v>188937</v>
      </c>
      <c r="E634" s="23">
        <f>VLOOKUP($G634,'2.사업팀제공'!$A:$D,4,FALSE)</f>
        <v>172378</v>
      </c>
      <c r="G634" s="91">
        <f t="array" ref="G634">MIN(IF('2.사업팀제공'!$A$6:$A$205&gt;='1.사업팀제공'!B634:B634,'2.사업팀제공'!$A$6:$A$205,""))</f>
        <v>5653408</v>
      </c>
    </row>
    <row r="635" spans="1:7" ht="16.5" customHeight="1">
      <c r="A635" s="146"/>
      <c r="B635" s="144"/>
      <c r="C635" s="78">
        <f>C634*1.0655</f>
        <v>180410.46</v>
      </c>
      <c r="D635" s="127">
        <f>D634*1.0655</f>
        <v>201312.37349999999</v>
      </c>
      <c r="E635" s="20">
        <f>E634*1.0655</f>
        <v>183668.75899999999</v>
      </c>
      <c r="G635" s="92"/>
    </row>
    <row r="636" spans="1:7" ht="16.5" customHeight="1">
      <c r="A636" s="146" t="s">
        <v>274</v>
      </c>
      <c r="B636" s="140">
        <f>'3.소득기준금액계산'!M143</f>
        <v>6194000</v>
      </c>
      <c r="C636" s="38">
        <f>VLOOKUP($G636,'2.사업팀제공'!$A:$D,2,FALSE)</f>
        <v>186361</v>
      </c>
      <c r="D636" s="126">
        <f>VLOOKUP($G636,'2.사업팀제공'!$A:$D,3,FALSE)</f>
        <v>207173</v>
      </c>
      <c r="E636" s="23">
        <f>VLOOKUP($G636,'2.사업팀제공'!$A:$D,4,FALSE)</f>
        <v>190523</v>
      </c>
      <c r="G636" s="91">
        <f t="array" ref="G636">MIN(IF('2.사업팀제공'!$A$6:$A$205&gt;='1.사업팀제공'!B636:B636,'2.사업팀제공'!$A$6:$A$205,""))</f>
        <v>6222410</v>
      </c>
    </row>
    <row r="637" spans="1:7" ht="16.5" customHeight="1" thickBot="1">
      <c r="A637" s="147"/>
      <c r="B637" s="141"/>
      <c r="C637" s="79">
        <f>C636*1.0655</f>
        <v>198567.64549999998</v>
      </c>
      <c r="D637" s="128">
        <f>D636*1.0655</f>
        <v>220742.83149999997</v>
      </c>
      <c r="E637" s="80">
        <f>E636*1.0655</f>
        <v>203002.25649999999</v>
      </c>
      <c r="G637" s="93"/>
    </row>
    <row r="641" spans="1:7" ht="16.5" customHeight="1">
      <c r="A641" s="159" t="s">
        <v>333</v>
      </c>
      <c r="B641" s="159"/>
      <c r="C641" s="159"/>
      <c r="D641" s="159"/>
      <c r="E641" s="159"/>
      <c r="F641" s="21"/>
    </row>
    <row r="642" spans="1:7" ht="16.5" customHeight="1" thickBot="1"/>
    <row r="643" spans="1:7" ht="16.5" customHeight="1">
      <c r="A643" s="136" t="s">
        <v>134</v>
      </c>
      <c r="B643" s="138" t="s">
        <v>135</v>
      </c>
      <c r="C643" s="150" t="s">
        <v>136</v>
      </c>
      <c r="D643" s="150"/>
      <c r="E643" s="151"/>
      <c r="G643" s="148" t="s">
        <v>307</v>
      </c>
    </row>
    <row r="644" spans="1:7" ht="16.5" customHeight="1" thickBot="1">
      <c r="A644" s="137"/>
      <c r="B644" s="139"/>
      <c r="C644" s="76" t="s">
        <v>100</v>
      </c>
      <c r="D644" s="76" t="s">
        <v>101</v>
      </c>
      <c r="E644" s="77" t="s">
        <v>133</v>
      </c>
      <c r="G644" s="149"/>
    </row>
    <row r="645" spans="1:7" ht="16.5" customHeight="1" thickTop="1">
      <c r="A645" s="143" t="s">
        <v>116</v>
      </c>
      <c r="B645" s="144">
        <f>'3.소득기준금액계산'!D148</f>
        <v>1146000</v>
      </c>
      <c r="C645" s="38">
        <f>VLOOKUP($G645,'2.사업팀제공'!$A:$D,2,FALSE)</f>
        <v>34572</v>
      </c>
      <c r="D645" s="126">
        <f>VLOOKUP($G645,'2.사업팀제공'!$A:$D,3,FALSE)</f>
        <v>14567</v>
      </c>
      <c r="E645" s="23">
        <f>VLOOKUP($G645,'2.사업팀제공'!$A:$D,4,FALSE)</f>
        <v>35197</v>
      </c>
      <c r="G645" s="91">
        <f t="array" ref="G645">MIN(IF('2.사업팀제공'!$A$6:$A$205&gt;='1.사업팀제공'!B645:B645,'2.사업팀제공'!$A$6:$A$205,""))</f>
        <v>1154338</v>
      </c>
    </row>
    <row r="646" spans="1:7" ht="16.5" customHeight="1">
      <c r="A646" s="135"/>
      <c r="B646" s="134"/>
      <c r="C646" s="78">
        <f>C645*1.0655</f>
        <v>36836.465999999993</v>
      </c>
      <c r="D646" s="127">
        <f>D645*1.0655</f>
        <v>15521.138499999999</v>
      </c>
      <c r="E646" s="20">
        <f>E645*1.0655</f>
        <v>37502.403499999993</v>
      </c>
      <c r="G646" s="92"/>
    </row>
    <row r="647" spans="1:7" ht="16.5" customHeight="1">
      <c r="A647" s="135" t="s">
        <v>137</v>
      </c>
      <c r="B647" s="134">
        <f>'3.소득기준금액계산'!E148</f>
        <v>1952000</v>
      </c>
      <c r="C647" s="38">
        <f>VLOOKUP($G647,'2.사업팀제공'!$A:$D,2,FALSE)</f>
        <v>58590</v>
      </c>
      <c r="D647" s="126">
        <f>VLOOKUP($G647,'2.사업팀제공'!$A:$D,3,FALSE)</f>
        <v>47492</v>
      </c>
      <c r="E647" s="23">
        <f>VLOOKUP($G647,'2.사업팀제공'!$A:$D,4,FALSE)</f>
        <v>59375</v>
      </c>
      <c r="G647" s="91">
        <f t="array" ref="G647">MIN(IF('2.사업팀제공'!$A$6:$A$205&gt;='1.사업팀제공'!B647:B647,'2.사업팀제공'!$A$6:$A$205,""))</f>
        <v>1956276</v>
      </c>
    </row>
    <row r="648" spans="1:7" ht="16.5" customHeight="1">
      <c r="A648" s="135"/>
      <c r="B648" s="134"/>
      <c r="C648" s="78">
        <f>C647*1.0655</f>
        <v>62427.644999999997</v>
      </c>
      <c r="D648" s="127">
        <f>D647*1.0655</f>
        <v>50602.725999999995</v>
      </c>
      <c r="E648" s="20">
        <f>E647*1.0655</f>
        <v>63264.062499999993</v>
      </c>
      <c r="G648" s="92"/>
    </row>
    <row r="649" spans="1:7" ht="16.5" customHeight="1">
      <c r="A649" s="135" t="s">
        <v>138</v>
      </c>
      <c r="B649" s="134">
        <f>'3.소득기준금액계산'!F148</f>
        <v>2525000</v>
      </c>
      <c r="C649" s="38">
        <f>VLOOKUP($G649,'2.사업팀제공'!$A:$D,2,FALSE)</f>
        <v>75950</v>
      </c>
      <c r="D649" s="126">
        <f>VLOOKUP($G649,'2.사업팀제공'!$A:$D,3,FALSE)</f>
        <v>77176</v>
      </c>
      <c r="E649" s="23">
        <f>VLOOKUP($G649,'2.사업팀제공'!$A:$D,4,FALSE)</f>
        <v>76909</v>
      </c>
      <c r="G649" s="91">
        <f t="array" ref="G649">MIN(IF('2.사업팀제공'!$A$6:$A$205&gt;='1.사업팀제공'!B649:B649,'2.사업팀제공'!$A$6:$A$205,""))</f>
        <v>2535908</v>
      </c>
    </row>
    <row r="650" spans="1:7" ht="16.5" customHeight="1">
      <c r="A650" s="135"/>
      <c r="B650" s="134"/>
      <c r="C650" s="78">
        <f>C649*1.0655</f>
        <v>80924.724999999991</v>
      </c>
      <c r="D650" s="127">
        <f>D649*1.0655</f>
        <v>82231.027999999991</v>
      </c>
      <c r="E650" s="20">
        <f>E649*1.0655</f>
        <v>81946.539499999984</v>
      </c>
      <c r="G650" s="92"/>
    </row>
    <row r="651" spans="1:7" ht="16.5" customHeight="1">
      <c r="A651" s="135" t="s">
        <v>139</v>
      </c>
      <c r="B651" s="134">
        <f>'3.소득기준금액계산'!G148</f>
        <v>3099000</v>
      </c>
      <c r="C651" s="38">
        <f>VLOOKUP($G651,'2.사업팀제공'!$A:$D,2,FALSE)</f>
        <v>93355</v>
      </c>
      <c r="D651" s="126">
        <f>VLOOKUP($G651,'2.사업팀제공'!$A:$D,3,FALSE)</f>
        <v>101962</v>
      </c>
      <c r="E651" s="23">
        <f>VLOOKUP($G651,'2.사업팀제공'!$A:$D,4,FALSE)</f>
        <v>94553</v>
      </c>
      <c r="G651" s="91">
        <f t="array" ref="G651">MIN(IF('2.사업팀제공'!$A$6:$A$205&gt;='1.사업팀제공'!B651:B651,'2.사업팀제공'!$A$6:$A$205,""))</f>
        <v>3117028</v>
      </c>
    </row>
    <row r="652" spans="1:7" ht="16.5" customHeight="1">
      <c r="A652" s="135"/>
      <c r="B652" s="134"/>
      <c r="C652" s="78">
        <f>C651*1.0655</f>
        <v>99469.752499999988</v>
      </c>
      <c r="D652" s="127">
        <f>D651*1.0655</f>
        <v>108640.51099999998</v>
      </c>
      <c r="E652" s="20">
        <f>E651*1.0655</f>
        <v>100746.22149999999</v>
      </c>
      <c r="G652" s="92"/>
    </row>
    <row r="653" spans="1:7" ht="16.5" customHeight="1">
      <c r="A653" s="135" t="s">
        <v>140</v>
      </c>
      <c r="B653" s="134">
        <f>'3.소득기준금액계산'!H148</f>
        <v>3672000</v>
      </c>
      <c r="C653" s="38">
        <f>VLOOKUP($G653,'2.사업팀제공'!$A:$D,2,FALSE)</f>
        <v>110600</v>
      </c>
      <c r="D653" s="126">
        <f>VLOOKUP($G653,'2.사업팀제공'!$A:$D,3,FALSE)</f>
        <v>125628</v>
      </c>
      <c r="E653" s="23">
        <f>VLOOKUP($G653,'2.사업팀제공'!$A:$D,4,FALSE)</f>
        <v>112008</v>
      </c>
      <c r="G653" s="91">
        <f t="array" ref="G653">MIN(IF('2.사업팀제공'!$A$6:$A$205&gt;='1.사업팀제공'!B653:B653,'2.사업팀제공'!$A$6:$A$205,""))</f>
        <v>3692830</v>
      </c>
    </row>
    <row r="654" spans="1:7" ht="16.5" customHeight="1">
      <c r="A654" s="142"/>
      <c r="B654" s="140"/>
      <c r="C654" s="78">
        <f>C653*1.0655</f>
        <v>117844.29999999999</v>
      </c>
      <c r="D654" s="127">
        <f>D653*1.0655</f>
        <v>133856.63399999999</v>
      </c>
      <c r="E654" s="20">
        <f>E653*1.0655</f>
        <v>119344.52399999999</v>
      </c>
      <c r="G654" s="92"/>
    </row>
    <row r="655" spans="1:7" ht="16.5" customHeight="1">
      <c r="A655" s="135" t="s">
        <v>128</v>
      </c>
      <c r="B655" s="134">
        <f>'3.소득기준금액계산'!I148</f>
        <v>4245000</v>
      </c>
      <c r="C655" s="38">
        <f>VLOOKUP($G655,'2.사업팀제공'!$A:$D,2,FALSE)</f>
        <v>128700</v>
      </c>
      <c r="D655" s="126">
        <f>VLOOKUP($G655,'2.사업팀제공'!$A:$D,3,FALSE)</f>
        <v>146611</v>
      </c>
      <c r="E655" s="23">
        <f>VLOOKUP($G655,'2.사업팀제공'!$A:$D,4,FALSE)</f>
        <v>130714</v>
      </c>
      <c r="G655" s="91">
        <f t="array" ref="G655">MIN(IF('2.사업팀제공'!$A$6:$A$205&gt;='1.사업팀제공'!B655:B655,'2.사업팀제공'!$A$6:$A$205,""))</f>
        <v>4297149</v>
      </c>
    </row>
    <row r="656" spans="1:7" ht="16.5" customHeight="1">
      <c r="A656" s="135"/>
      <c r="B656" s="134"/>
      <c r="C656" s="78">
        <f>C655*1.0655</f>
        <v>137129.84999999998</v>
      </c>
      <c r="D656" s="127">
        <f>D655*1.0655</f>
        <v>156214.02049999998</v>
      </c>
      <c r="E656" s="20">
        <f>E655*1.0655</f>
        <v>139275.76699999999</v>
      </c>
      <c r="G656" s="92"/>
    </row>
    <row r="657" spans="1:7" ht="16.5" customHeight="1">
      <c r="A657" s="142" t="s">
        <v>273</v>
      </c>
      <c r="B657" s="140">
        <f>'3.소득기준금액계산'!J148</f>
        <v>4818000</v>
      </c>
      <c r="C657" s="38">
        <f>VLOOKUP($G657,'2.사업팀제공'!$A:$D,2,FALSE)</f>
        <v>145747</v>
      </c>
      <c r="D657" s="126">
        <f>VLOOKUP($G657,'2.사업팀제공'!$A:$D,3,FALSE)</f>
        <v>164220</v>
      </c>
      <c r="E657" s="23">
        <f>VLOOKUP($G657,'2.사업팀제공'!$A:$D,4,FALSE)</f>
        <v>148029</v>
      </c>
      <c r="G657" s="91">
        <f t="array" ref="G657">MIN(IF('2.사업팀제공'!$A$6:$A$205&gt;='1.사업팀제공'!B657:B657,'2.사업팀제공'!$A$6:$A$205,""))</f>
        <v>4866360</v>
      </c>
    </row>
    <row r="658" spans="1:7" ht="16.5" customHeight="1">
      <c r="A658" s="143"/>
      <c r="B658" s="144"/>
      <c r="C658" s="78">
        <f>C657*1.0655</f>
        <v>155293.42849999998</v>
      </c>
      <c r="D658" s="127">
        <f>D657*1.0655</f>
        <v>174976.40999999997</v>
      </c>
      <c r="E658" s="20">
        <f>E657*1.0655</f>
        <v>157724.89949999997</v>
      </c>
      <c r="G658" s="92"/>
    </row>
    <row r="659" spans="1:7" ht="16.5" customHeight="1">
      <c r="A659" s="145" t="s">
        <v>143</v>
      </c>
      <c r="B659" s="140">
        <f>'3.소득기준금액계산'!K148</f>
        <v>5391000</v>
      </c>
      <c r="C659" s="38">
        <f>VLOOKUP($G659,'2.사업팀제공'!$A:$D,2,FALSE)</f>
        <v>163402</v>
      </c>
      <c r="D659" s="126">
        <f>VLOOKUP($G659,'2.사업팀제공'!$A:$D,3,FALSE)</f>
        <v>182758</v>
      </c>
      <c r="E659" s="23">
        <f>VLOOKUP($G659,'2.사업팀제공'!$A:$D,4,FALSE)</f>
        <v>166261</v>
      </c>
      <c r="G659" s="91">
        <f t="array" ref="G659">MIN(IF('2.사업팀제공'!$A$6:$A$205&gt;='1.사업팀제공'!B659:B659,'2.사업팀제공'!$A$6:$A$205,""))</f>
        <v>5455831</v>
      </c>
    </row>
    <row r="660" spans="1:7" ht="16.5" customHeight="1">
      <c r="A660" s="146"/>
      <c r="B660" s="144"/>
      <c r="C660" s="78">
        <f>C659*1.0655</f>
        <v>174104.83099999998</v>
      </c>
      <c r="D660" s="127">
        <f>D659*1.0655</f>
        <v>194728.64899999998</v>
      </c>
      <c r="E660" s="20">
        <f>E659*1.0655</f>
        <v>177151.0955</v>
      </c>
      <c r="G660" s="92"/>
    </row>
    <row r="661" spans="1:7" ht="16.5" customHeight="1">
      <c r="A661" s="145" t="s">
        <v>271</v>
      </c>
      <c r="B661" s="140">
        <f>'3.소득기준금액계산'!L148</f>
        <v>5965000</v>
      </c>
      <c r="C661" s="38">
        <f>VLOOKUP($G661,'2.사업팀제공'!$A:$D,2,FALSE)</f>
        <v>178923</v>
      </c>
      <c r="D661" s="126">
        <f>VLOOKUP($G661,'2.사업팀제공'!$A:$D,3,FALSE)</f>
        <v>199293</v>
      </c>
      <c r="E661" s="23">
        <f>VLOOKUP($G661,'2.사업팀제공'!$A:$D,4,FALSE)</f>
        <v>182435</v>
      </c>
      <c r="G661" s="91">
        <f t="array" ref="G661">MIN(IF('2.사업팀제공'!$A$6:$A$205&gt;='1.사업팀제공'!B661:B661,'2.사업팀제공'!$A$6:$A$205,""))</f>
        <v>5974066</v>
      </c>
    </row>
    <row r="662" spans="1:7" ht="16.5" customHeight="1">
      <c r="A662" s="146"/>
      <c r="B662" s="144"/>
      <c r="C662" s="78">
        <f>C661*1.0655</f>
        <v>190642.45649999997</v>
      </c>
      <c r="D662" s="127">
        <f>D661*1.0655</f>
        <v>212346.69149999999</v>
      </c>
      <c r="E662" s="20">
        <f>E661*1.0655</f>
        <v>194384.49249999999</v>
      </c>
      <c r="G662" s="92"/>
    </row>
    <row r="663" spans="1:7" ht="16.5" customHeight="1">
      <c r="A663" s="146" t="s">
        <v>274</v>
      </c>
      <c r="B663" s="140">
        <f>'3.소득기준금액계산'!M148</f>
        <v>6538000</v>
      </c>
      <c r="C663" s="38">
        <f>VLOOKUP($G663,'2.사업팀제공'!$A:$D,2,FALSE)</f>
        <v>200021</v>
      </c>
      <c r="D663" s="126">
        <f>VLOOKUP($G663,'2.사업팀제공'!$A:$D,3,FALSE)</f>
        <v>221111</v>
      </c>
      <c r="E663" s="23">
        <f>VLOOKUP($G663,'2.사업팀제공'!$A:$D,4,FALSE)</f>
        <v>205656</v>
      </c>
      <c r="G663" s="91">
        <f t="array" ref="G663">MIN(IF('2.사업팀제공'!$A$6:$A$205&gt;='1.사업팀제공'!B663:B663,'2.사업팀제공'!$A$6:$A$205,""))</f>
        <v>6678504</v>
      </c>
    </row>
    <row r="664" spans="1:7" ht="16.5" customHeight="1" thickBot="1">
      <c r="A664" s="147"/>
      <c r="B664" s="141"/>
      <c r="C664" s="79">
        <f>C663*1.0655</f>
        <v>213122.37549999997</v>
      </c>
      <c r="D664" s="128">
        <f>D663*1.0655</f>
        <v>235593.77049999998</v>
      </c>
      <c r="E664" s="80">
        <f>E663*1.0655</f>
        <v>219126.46799999996</v>
      </c>
      <c r="G664" s="93"/>
    </row>
    <row r="665" spans="1:7" ht="16.5" customHeight="1">
      <c r="A665" s="83"/>
      <c r="B665" s="94"/>
      <c r="C665" s="84"/>
      <c r="D665" s="84"/>
      <c r="E665" s="84"/>
    </row>
    <row r="666" spans="1:7" ht="16.5" customHeight="1">
      <c r="A666" s="83"/>
      <c r="B666" s="94"/>
      <c r="C666" s="84"/>
      <c r="D666" s="84"/>
      <c r="E666" s="84"/>
      <c r="G666"/>
    </row>
    <row r="668" spans="1:7" ht="16.5" customHeight="1">
      <c r="A668" s="159" t="s">
        <v>325</v>
      </c>
      <c r="B668" s="159"/>
      <c r="C668" s="159"/>
      <c r="D668" s="159"/>
      <c r="E668" s="159"/>
    </row>
    <row r="669" spans="1:7" ht="16.5" customHeight="1" thickBot="1"/>
    <row r="670" spans="1:7" ht="16.5" customHeight="1">
      <c r="A670" s="136" t="s">
        <v>134</v>
      </c>
      <c r="B670" s="138" t="s">
        <v>135</v>
      </c>
      <c r="C670" s="150" t="s">
        <v>136</v>
      </c>
      <c r="D670" s="150"/>
      <c r="E670" s="151"/>
      <c r="G670" s="148" t="s">
        <v>307</v>
      </c>
    </row>
    <row r="671" spans="1:7" ht="16.5" customHeight="1" thickBot="1">
      <c r="A671" s="137"/>
      <c r="B671" s="139"/>
      <c r="C671" s="76" t="s">
        <v>100</v>
      </c>
      <c r="D671" s="76" t="s">
        <v>101</v>
      </c>
      <c r="E671" s="77" t="s">
        <v>133</v>
      </c>
      <c r="G671" s="149"/>
    </row>
    <row r="672" spans="1:7" ht="16.5" customHeight="1" thickTop="1">
      <c r="A672" s="146" t="s">
        <v>116</v>
      </c>
      <c r="B672" s="144">
        <f>'3.소득기준금액계산'!D153</f>
        <v>1207000</v>
      </c>
      <c r="C672" s="38">
        <f>VLOOKUP($G672,'2.사업팀제공'!$A:$D,2,FALSE)</f>
        <v>36282</v>
      </c>
      <c r="D672" s="126">
        <f>VLOOKUP($G672,'2.사업팀제공'!$A:$D,3,FALSE)</f>
        <v>18082</v>
      </c>
      <c r="E672" s="23">
        <f>VLOOKUP($G672,'2.사업팀제공'!$A:$D,4,FALSE)</f>
        <v>36947</v>
      </c>
      <c r="G672" s="91">
        <f t="array" ref="G672">MIN(IF('2.사업팀제공'!$A$6:$A$205&gt;='1.사업팀제공'!B672:B672,'2.사업팀제공'!$A$6:$A$205,""))</f>
        <v>1211433</v>
      </c>
    </row>
    <row r="673" spans="1:7" ht="16.5" customHeight="1">
      <c r="A673" s="152"/>
      <c r="B673" s="134"/>
      <c r="C673" s="78">
        <f>C672*1.0655</f>
        <v>38658.470999999998</v>
      </c>
      <c r="D673" s="127">
        <f>D672*1.0655</f>
        <v>19266.370999999999</v>
      </c>
      <c r="E673" s="20">
        <f>E672*1.0655</f>
        <v>39367.028499999993</v>
      </c>
      <c r="G673" s="92"/>
    </row>
    <row r="674" spans="1:7" ht="16.5" customHeight="1">
      <c r="A674" s="152" t="s">
        <v>137</v>
      </c>
      <c r="B674" s="134">
        <f>'3.소득기준금액계산'!E153</f>
        <v>2055000</v>
      </c>
      <c r="C674" s="38">
        <f>VLOOKUP($G674,'2.사업팀제공'!$A:$D,2,FALSE)</f>
        <v>62121</v>
      </c>
      <c r="D674" s="126">
        <f>VLOOKUP($G674,'2.사업팀제공'!$A:$D,3,FALSE)</f>
        <v>54183</v>
      </c>
      <c r="E674" s="23">
        <f>VLOOKUP($G674,'2.사업팀제공'!$A:$D,4,FALSE)</f>
        <v>62787</v>
      </c>
      <c r="G674" s="91">
        <f t="array" ref="G674">MIN(IF('2.사업팀제공'!$A$6:$A$205&gt;='1.사업팀제공'!B674:B674,'2.사업팀제공'!$A$6:$A$205,""))</f>
        <v>2074162</v>
      </c>
    </row>
    <row r="675" spans="1:7" ht="16.5" customHeight="1">
      <c r="A675" s="152"/>
      <c r="B675" s="134"/>
      <c r="C675" s="78">
        <f>C674*1.0655</f>
        <v>66189.925499999998</v>
      </c>
      <c r="D675" s="127">
        <f>D674*1.0655</f>
        <v>57731.986499999992</v>
      </c>
      <c r="E675" s="20">
        <f>E674*1.0655</f>
        <v>66899.54849999999</v>
      </c>
      <c r="G675" s="92"/>
    </row>
    <row r="676" spans="1:7" ht="16.5" customHeight="1">
      <c r="A676" s="152" t="s">
        <v>138</v>
      </c>
      <c r="B676" s="134">
        <f>'3.소득기준금액계산'!F153</f>
        <v>2658000</v>
      </c>
      <c r="C676" s="38">
        <f>VLOOKUP($G676,'2.사업팀제공'!$A:$D,2,FALSE)</f>
        <v>80509</v>
      </c>
      <c r="D676" s="126">
        <f>VLOOKUP($G676,'2.사업팀제공'!$A:$D,3,FALSE)</f>
        <v>82656</v>
      </c>
      <c r="E676" s="23">
        <f>VLOOKUP($G676,'2.사업팀제공'!$A:$D,4,FALSE)</f>
        <v>81067</v>
      </c>
      <c r="G676" s="91">
        <f t="array" ref="G676">MIN(IF('2.사업팀제공'!$A$6:$A$205&gt;='1.사업팀제공'!B676:B676,'2.사업팀제공'!$A$6:$A$205,""))</f>
        <v>2688097</v>
      </c>
    </row>
    <row r="677" spans="1:7" ht="16.5" customHeight="1">
      <c r="A677" s="152"/>
      <c r="B677" s="134"/>
      <c r="C677" s="78">
        <f>C676*1.0655</f>
        <v>85782.339499999987</v>
      </c>
      <c r="D677" s="127">
        <f>D676*1.0655</f>
        <v>88069.967999999993</v>
      </c>
      <c r="E677" s="20">
        <f>E676*1.0655</f>
        <v>86376.888499999986</v>
      </c>
      <c r="G677" s="92"/>
    </row>
    <row r="678" spans="1:7" ht="16.5" customHeight="1">
      <c r="A678" s="152" t="s">
        <v>139</v>
      </c>
      <c r="B678" s="134">
        <f>'3.소득기준금액계산'!G153</f>
        <v>3262000</v>
      </c>
      <c r="C678" s="38">
        <f>VLOOKUP($G678,'2.사업팀제공'!$A:$D,2,FALSE)</f>
        <v>97856</v>
      </c>
      <c r="D678" s="126">
        <f>VLOOKUP($G678,'2.사업팀제공'!$A:$D,3,FALSE)</f>
        <v>108274</v>
      </c>
      <c r="E678" s="23">
        <f>VLOOKUP($G678,'2.사업팀제공'!$A:$D,4,FALSE)</f>
        <v>99038</v>
      </c>
      <c r="G678" s="91">
        <f t="array" ref="G678">MIN(IF('2.사업팀제공'!$A$6:$A$205&gt;='1.사업팀제공'!B678:B678,'2.사업팀제공'!$A$6:$A$205,""))</f>
        <v>3267318</v>
      </c>
    </row>
    <row r="679" spans="1:7" ht="16.5" customHeight="1">
      <c r="A679" s="152"/>
      <c r="B679" s="134"/>
      <c r="C679" s="78">
        <f>C678*1.0655</f>
        <v>104265.56799999998</v>
      </c>
      <c r="D679" s="127">
        <f>D678*1.0655</f>
        <v>115365.94699999999</v>
      </c>
      <c r="E679" s="20">
        <f>E678*1.0655</f>
        <v>105524.98899999999</v>
      </c>
      <c r="G679" s="92"/>
    </row>
    <row r="680" spans="1:7" ht="16.5" customHeight="1">
      <c r="A680" s="152" t="s">
        <v>140</v>
      </c>
      <c r="B680" s="134">
        <f>'3.소득기준금액계산'!H153</f>
        <v>3865000</v>
      </c>
      <c r="C680" s="38">
        <f>VLOOKUP($G680,'2.사업팀제공'!$A:$D,2,FALSE)</f>
        <v>116693</v>
      </c>
      <c r="D680" s="126">
        <f>VLOOKUP($G680,'2.사업팀제공'!$A:$D,3,FALSE)</f>
        <v>133090</v>
      </c>
      <c r="E680" s="23">
        <f>VLOOKUP($G680,'2.사업팀제공'!$A:$D,4,FALSE)</f>
        <v>118331</v>
      </c>
      <c r="G680" s="91">
        <f t="array" ref="G680">MIN(IF('2.사업팀제공'!$A$6:$A$205&gt;='1.사업팀제공'!B680:B680,'2.사업팀제공'!$A$6:$A$205,""))</f>
        <v>3896263</v>
      </c>
    </row>
    <row r="681" spans="1:7" ht="16.5" customHeight="1">
      <c r="A681" s="145"/>
      <c r="B681" s="140"/>
      <c r="C681" s="78">
        <f>C680*1.0655</f>
        <v>124336.39149999998</v>
      </c>
      <c r="D681" s="127">
        <f>D680*1.0655</f>
        <v>141807.39499999999</v>
      </c>
      <c r="E681" s="20">
        <f>E680*1.0655</f>
        <v>126081.68049999999</v>
      </c>
      <c r="G681" s="92"/>
    </row>
    <row r="682" spans="1:7" ht="16.5" customHeight="1">
      <c r="A682" s="152" t="s">
        <v>128</v>
      </c>
      <c r="B682" s="134">
        <f>'3.소득기준금액계산'!I153</f>
        <v>4468000</v>
      </c>
      <c r="C682" s="38">
        <f>VLOOKUP($G682,'2.사업팀제공'!$A:$D,2,FALSE)</f>
        <v>134681</v>
      </c>
      <c r="D682" s="126">
        <f>VLOOKUP($G682,'2.사업팀제공'!$A:$D,3,FALSE)</f>
        <v>152942</v>
      </c>
      <c r="E682" s="23">
        <f>VLOOKUP($G682,'2.사업팀제공'!$A:$D,4,FALSE)</f>
        <v>136813</v>
      </c>
      <c r="G682" s="91">
        <f t="array" ref="G682">MIN(IF('2.사업팀제공'!$A$6:$A$205&gt;='1.사업팀제공'!B682:B682,'2.사업팀제공'!$A$6:$A$205,""))</f>
        <v>4496873</v>
      </c>
    </row>
    <row r="683" spans="1:7" ht="16.5" customHeight="1">
      <c r="A683" s="152"/>
      <c r="B683" s="134"/>
      <c r="C683" s="78">
        <f>C682*1.0655</f>
        <v>143502.60549999998</v>
      </c>
      <c r="D683" s="127">
        <f>D682*1.0655</f>
        <v>162959.70099999997</v>
      </c>
      <c r="E683" s="20">
        <f>E682*1.0655</f>
        <v>145774.25149999998</v>
      </c>
      <c r="G683" s="92"/>
    </row>
    <row r="684" spans="1:7" ht="16.5" customHeight="1">
      <c r="A684" s="145" t="s">
        <v>273</v>
      </c>
      <c r="B684" s="140">
        <f>'3.소득기준금액계산'!J153</f>
        <v>5072000</v>
      </c>
      <c r="C684" s="38">
        <f>VLOOKUP($G684,'2.사업팀제공'!$A:$D,2,FALSE)</f>
        <v>152509</v>
      </c>
      <c r="D684" s="126">
        <f>VLOOKUP($G684,'2.사업팀제공'!$A:$D,3,FALSE)</f>
        <v>171663</v>
      </c>
      <c r="E684" s="23">
        <f>VLOOKUP($G684,'2.사업팀제공'!$A:$D,4,FALSE)</f>
        <v>155163</v>
      </c>
      <c r="G684" s="91">
        <f t="array" ref="G684">MIN(IF('2.사업팀제공'!$A$6:$A$205&gt;='1.사업팀제공'!B684:B684,'2.사업팀제공'!$A$6:$A$205,""))</f>
        <v>5092130</v>
      </c>
    </row>
    <row r="685" spans="1:7" ht="16.5" customHeight="1">
      <c r="A685" s="146"/>
      <c r="B685" s="144"/>
      <c r="C685" s="78">
        <f>C684*1.0655</f>
        <v>162498.33949999997</v>
      </c>
      <c r="D685" s="127">
        <f>D684*1.0655</f>
        <v>182906.92649999997</v>
      </c>
      <c r="E685" s="20">
        <f>E684*1.0655</f>
        <v>165326.17649999997</v>
      </c>
      <c r="G685" s="92"/>
    </row>
    <row r="686" spans="1:7" ht="16.5" customHeight="1">
      <c r="A686" s="145" t="s">
        <v>143</v>
      </c>
      <c r="B686" s="140">
        <f>'3.소득기준금액계산'!K153</f>
        <v>5675000</v>
      </c>
      <c r="C686" s="38">
        <f>VLOOKUP($G686,'2.사업팀제공'!$A:$D,2,FALSE)</f>
        <v>172378</v>
      </c>
      <c r="D686" s="126">
        <f>VLOOKUP($G686,'2.사업팀제공'!$A:$D,3,FALSE)</f>
        <v>192218</v>
      </c>
      <c r="E686" s="23">
        <f>VLOOKUP($G686,'2.사업팀제공'!$A:$D,4,FALSE)</f>
        <v>175587</v>
      </c>
      <c r="G686" s="91">
        <f t="array" ref="G686">MIN(IF('2.사업팀제공'!$A$6:$A$205&gt;='1.사업팀제공'!B686:B686,'2.사업팀제공'!$A$6:$A$205,""))</f>
        <v>5755521</v>
      </c>
    </row>
    <row r="687" spans="1:7" ht="16.5" customHeight="1">
      <c r="A687" s="146"/>
      <c r="B687" s="144"/>
      <c r="C687" s="78">
        <f>C686*1.0655</f>
        <v>183668.75899999999</v>
      </c>
      <c r="D687" s="127">
        <f>D686*1.0655</f>
        <v>204808.27899999998</v>
      </c>
      <c r="E687" s="20">
        <f>E686*1.0655</f>
        <v>187087.94849999997</v>
      </c>
      <c r="G687" s="92"/>
    </row>
    <row r="688" spans="1:7" ht="16.5" customHeight="1">
      <c r="A688" s="145" t="s">
        <v>271</v>
      </c>
      <c r="B688" s="140">
        <f>'3.소득기준금액계산'!L153</f>
        <v>6279000</v>
      </c>
      <c r="C688" s="38">
        <f>VLOOKUP($G688,'2.사업팀제공'!$A:$D,2,FALSE)</f>
        <v>190523</v>
      </c>
      <c r="D688" s="126">
        <f>VLOOKUP($G688,'2.사업팀제공'!$A:$D,3,FALSE)</f>
        <v>211470</v>
      </c>
      <c r="E688" s="23">
        <f>VLOOKUP($G688,'2.사업팀제공'!$A:$D,4,FALSE)</f>
        <v>195047</v>
      </c>
      <c r="G688" s="91">
        <f t="array" ref="G688">MIN(IF('2.사업팀제공'!$A$6:$A$205&gt;='1.사업팀제공'!B688:B688,'2.사업팀제공'!$A$6:$A$205,""))</f>
        <v>6361375</v>
      </c>
    </row>
    <row r="689" spans="1:7" ht="16.5" customHeight="1">
      <c r="A689" s="146"/>
      <c r="B689" s="144"/>
      <c r="C689" s="78">
        <f>C688*1.0655</f>
        <v>203002.25649999999</v>
      </c>
      <c r="D689" s="127">
        <f>D688*1.0655</f>
        <v>225321.28499999997</v>
      </c>
      <c r="E689" s="20">
        <f>E688*1.0655</f>
        <v>207822.57849999997</v>
      </c>
      <c r="G689" s="92"/>
    </row>
    <row r="690" spans="1:7" ht="16.5" customHeight="1">
      <c r="A690" s="146" t="s">
        <v>274</v>
      </c>
      <c r="B690" s="140">
        <f>'3.소득기준금액계산'!M153</f>
        <v>6882000</v>
      </c>
      <c r="C690" s="38">
        <f>VLOOKUP($G690,'2.사업팀제공'!$A:$D,2,FALSE)</f>
        <v>211711</v>
      </c>
      <c r="D690" s="126">
        <f>VLOOKUP($G690,'2.사업팀제공'!$A:$D,3,FALSE)</f>
        <v>232429</v>
      </c>
      <c r="E690" s="23">
        <f>VLOOKUP($G690,'2.사업팀제공'!$A:$D,4,FALSE)</f>
        <v>218647</v>
      </c>
      <c r="G690" s="91">
        <f t="array" ref="G690">MIN(IF('2.사업팀제공'!$A$6:$A$205&gt;='1.사업팀제공'!B690:B690,'2.사업팀제공'!$A$6:$A$205,""))</f>
        <v>7068805</v>
      </c>
    </row>
    <row r="691" spans="1:7" ht="16.5" customHeight="1" thickBot="1">
      <c r="A691" s="147"/>
      <c r="B691" s="141"/>
      <c r="C691" s="79">
        <f>C690*1.0655</f>
        <v>225578.07049999997</v>
      </c>
      <c r="D691" s="128">
        <f>D690*1.0655</f>
        <v>247653.09949999998</v>
      </c>
      <c r="E691" s="80">
        <f>E690*1.0655</f>
        <v>232968.37849999996</v>
      </c>
      <c r="G691" s="93"/>
    </row>
    <row r="693" spans="1:7" ht="16.5" customHeight="1">
      <c r="A693" s="153" t="s">
        <v>144</v>
      </c>
      <c r="B693" s="154"/>
      <c r="C693" s="154"/>
      <c r="D693" s="154"/>
      <c r="E693" s="154"/>
      <c r="F693" s="154"/>
    </row>
    <row r="694" spans="1:7" ht="16.5" customHeight="1">
      <c r="A694" s="39" t="s">
        <v>309</v>
      </c>
    </row>
    <row r="698" spans="1:7" ht="16.5" customHeight="1">
      <c r="A698" s="159" t="s">
        <v>334</v>
      </c>
      <c r="B698" s="159"/>
      <c r="C698" s="159"/>
      <c r="D698" s="159"/>
      <c r="E698" s="159"/>
    </row>
    <row r="699" spans="1:7" ht="16.5" customHeight="1" thickBot="1"/>
    <row r="700" spans="1:7" ht="16.5" customHeight="1">
      <c r="A700" s="136" t="s">
        <v>134</v>
      </c>
      <c r="B700" s="138" t="s">
        <v>135</v>
      </c>
      <c r="C700" s="150" t="s">
        <v>136</v>
      </c>
      <c r="D700" s="150"/>
      <c r="E700" s="151"/>
      <c r="G700" s="148" t="s">
        <v>307</v>
      </c>
    </row>
    <row r="701" spans="1:7" ht="16.5" customHeight="1" thickBot="1">
      <c r="A701" s="137"/>
      <c r="B701" s="139"/>
      <c r="C701" s="76" t="s">
        <v>100</v>
      </c>
      <c r="D701" s="76" t="s">
        <v>101</v>
      </c>
      <c r="E701" s="77" t="s">
        <v>133</v>
      </c>
      <c r="G701" s="149"/>
    </row>
    <row r="702" spans="1:7" ht="16.5" customHeight="1" thickTop="1">
      <c r="A702" s="143" t="s">
        <v>116</v>
      </c>
      <c r="B702" s="144">
        <f>'3.소득기준금액계산'!D158</f>
        <v>1810000</v>
      </c>
      <c r="C702" s="38">
        <f>VLOOKUP($G702,'2.사업팀제공'!$A:$D,2,FALSE)</f>
        <v>54416</v>
      </c>
      <c r="D702" s="126">
        <f>VLOOKUP($G702,'2.사업팀제공'!$A:$D,3,FALSE)</f>
        <v>41342</v>
      </c>
      <c r="E702" s="23">
        <f>VLOOKUP($G702,'2.사업팀제공'!$A:$D,4,FALSE)</f>
        <v>55100</v>
      </c>
      <c r="G702" s="91">
        <f t="array" ref="G702">MIN(IF('2.사업팀제공'!$A$6:$A$205&gt;='1.사업팀제공'!B702:B702,'2.사업팀제공'!$A$6:$A$205,""))</f>
        <v>1816902</v>
      </c>
    </row>
    <row r="703" spans="1:7" ht="16.5" customHeight="1">
      <c r="A703" s="135"/>
      <c r="B703" s="134"/>
      <c r="C703" s="78">
        <f>C702*1.0655</f>
        <v>57980.247999999992</v>
      </c>
      <c r="D703" s="127">
        <f>D702*1.0655</f>
        <v>44049.900999999998</v>
      </c>
      <c r="E703" s="20">
        <f>E702*1.0655</f>
        <v>58709.049999999996</v>
      </c>
      <c r="G703" s="92"/>
    </row>
    <row r="704" spans="1:7" ht="16.5" customHeight="1">
      <c r="A704" s="135" t="s">
        <v>137</v>
      </c>
      <c r="B704" s="134">
        <f>'3.소득기준금액계산'!E158</f>
        <v>3082000</v>
      </c>
      <c r="C704" s="38">
        <f>VLOOKUP($G704,'2.사업팀제공'!$A:$D,2,FALSE)</f>
        <v>93355</v>
      </c>
      <c r="D704" s="126">
        <f>VLOOKUP($G704,'2.사업팀제공'!$A:$D,3,FALSE)</f>
        <v>101962</v>
      </c>
      <c r="E704" s="23">
        <f>VLOOKUP($G704,'2.사업팀제공'!$A:$D,4,FALSE)</f>
        <v>94553</v>
      </c>
      <c r="G704" s="91">
        <f t="array" ref="G704">MIN(IF('2.사업팀제공'!$A$6:$A$205&gt;='1.사업팀제공'!B704:B704,'2.사업팀제공'!$A$6:$A$205,""))</f>
        <v>3117028</v>
      </c>
    </row>
    <row r="705" spans="1:7" ht="16.5" customHeight="1">
      <c r="A705" s="135"/>
      <c r="B705" s="134"/>
      <c r="C705" s="78">
        <f>C704*1.0655</f>
        <v>99469.752499999988</v>
      </c>
      <c r="D705" s="127">
        <f>D704*1.0655</f>
        <v>108640.51099999998</v>
      </c>
      <c r="E705" s="20">
        <f>E704*1.0655</f>
        <v>100746.22149999999</v>
      </c>
      <c r="G705" s="92"/>
    </row>
    <row r="706" spans="1:7" ht="16.5" customHeight="1">
      <c r="A706" s="135" t="s">
        <v>138</v>
      </c>
      <c r="B706" s="134">
        <f>'3.소득기준금액계산'!F158</f>
        <v>3987000</v>
      </c>
      <c r="C706" s="38">
        <f>VLOOKUP($G706,'2.사업팀제공'!$A:$D,2,FALSE)</f>
        <v>119848</v>
      </c>
      <c r="D706" s="126">
        <f>VLOOKUP($G706,'2.사업팀제공'!$A:$D,3,FALSE)</f>
        <v>136840</v>
      </c>
      <c r="E706" s="23">
        <f>VLOOKUP($G706,'2.사업팀제공'!$A:$D,4,FALSE)</f>
        <v>121403</v>
      </c>
      <c r="G706" s="91">
        <f t="array" ref="G706">MIN(IF('2.사업팀제공'!$A$6:$A$205&gt;='1.사업팀제공'!B706:B706,'2.사업팀제공'!$A$6:$A$205,""))</f>
        <v>4001591</v>
      </c>
    </row>
    <row r="707" spans="1:7" ht="16.5" customHeight="1">
      <c r="A707" s="135"/>
      <c r="B707" s="134"/>
      <c r="C707" s="78">
        <f>C706*1.0655</f>
        <v>127698.04399999998</v>
      </c>
      <c r="D707" s="127">
        <f>D706*1.0655</f>
        <v>145803.01999999999</v>
      </c>
      <c r="E707" s="20">
        <f>E706*1.0655</f>
        <v>129354.89649999999</v>
      </c>
      <c r="G707" s="92"/>
    </row>
    <row r="708" spans="1:7" ht="16.5" customHeight="1">
      <c r="A708" s="135" t="s">
        <v>139</v>
      </c>
      <c r="B708" s="134">
        <f>'3.소득기준금액계산'!G158</f>
        <v>4892000</v>
      </c>
      <c r="C708" s="38">
        <f>VLOOKUP($G708,'2.사업팀제공'!$A:$D,2,FALSE)</f>
        <v>148029</v>
      </c>
      <c r="D708" s="126">
        <f>VLOOKUP($G708,'2.사업팀제공'!$A:$D,3,FALSE)</f>
        <v>166711</v>
      </c>
      <c r="E708" s="23">
        <f>VLOOKUP($G708,'2.사업팀제공'!$A:$D,4,FALSE)</f>
        <v>150120</v>
      </c>
      <c r="G708" s="91">
        <f t="array" ref="G708">MIN(IF('2.사업팀제공'!$A$6:$A$205&gt;='1.사업팀제공'!B708:B708,'2.사업팀제공'!$A$6:$A$205,""))</f>
        <v>4942544</v>
      </c>
    </row>
    <row r="709" spans="1:7" ht="16.5" customHeight="1">
      <c r="A709" s="135"/>
      <c r="B709" s="134"/>
      <c r="C709" s="78">
        <f>C708*1.0655</f>
        <v>157724.89949999997</v>
      </c>
      <c r="D709" s="127">
        <f>D708*1.0655</f>
        <v>177630.57049999997</v>
      </c>
      <c r="E709" s="20">
        <f>E708*1.0655</f>
        <v>159952.85999999999</v>
      </c>
      <c r="G709" s="92"/>
    </row>
    <row r="710" spans="1:7" ht="16.5" customHeight="1">
      <c r="A710" s="135" t="s">
        <v>140</v>
      </c>
      <c r="B710" s="134">
        <f>'3.소득기준금액계산'!H158</f>
        <v>5798000</v>
      </c>
      <c r="C710" s="38">
        <f>VLOOKUP($G710,'2.사업팀제공'!$A:$D,2,FALSE)</f>
        <v>175587</v>
      </c>
      <c r="D710" s="126">
        <f>VLOOKUP($G710,'2.사업팀제공'!$A:$D,3,FALSE)</f>
        <v>195664</v>
      </c>
      <c r="E710" s="23">
        <f>VLOOKUP($G710,'2.사업팀제공'!$A:$D,4,FALSE)</f>
        <v>178923</v>
      </c>
      <c r="G710" s="91">
        <f t="array" ref="G710">MIN(IF('2.사업팀제공'!$A$6:$A$205&gt;='1.사업팀제공'!B710:B710,'2.사업팀제공'!$A$6:$A$205,""))</f>
        <v>5862677</v>
      </c>
    </row>
    <row r="711" spans="1:7" ht="16.5" customHeight="1">
      <c r="A711" s="142"/>
      <c r="B711" s="140"/>
      <c r="C711" s="78">
        <f>C710*1.0655</f>
        <v>187087.94849999997</v>
      </c>
      <c r="D711" s="127">
        <f>D710*1.0655</f>
        <v>208479.99199999997</v>
      </c>
      <c r="E711" s="20">
        <f>E710*1.0655</f>
        <v>190642.45649999997</v>
      </c>
      <c r="G711" s="92"/>
    </row>
    <row r="712" spans="1:7" ht="16.5" customHeight="1">
      <c r="A712" s="135" t="s">
        <v>128</v>
      </c>
      <c r="B712" s="134">
        <f>'3.소득기준금액계산'!I158</f>
        <v>6703000</v>
      </c>
      <c r="C712" s="38">
        <f>VLOOKUP($G712,'2.사업팀제공'!$A:$D,2,FALSE)</f>
        <v>205656</v>
      </c>
      <c r="D712" s="126">
        <f>VLOOKUP($G712,'2.사업팀제공'!$A:$D,3,FALSE)</f>
        <v>226542</v>
      </c>
      <c r="E712" s="23">
        <f>VLOOKUP($G712,'2.사업팀제공'!$A:$D,4,FALSE)</f>
        <v>211711</v>
      </c>
      <c r="G712" s="91">
        <f t="array" ref="G712">MIN(IF('2.사업팀제공'!$A$6:$A$205&gt;='1.사업팀제공'!B712:B712,'2.사업팀제공'!$A$6:$A$205,""))</f>
        <v>6866661</v>
      </c>
    </row>
    <row r="713" spans="1:7" ht="16.5" customHeight="1">
      <c r="A713" s="135"/>
      <c r="B713" s="134"/>
      <c r="C713" s="78">
        <f>C712*1.0655</f>
        <v>219126.46799999996</v>
      </c>
      <c r="D713" s="127">
        <f>D712*1.0655</f>
        <v>241380.50099999999</v>
      </c>
      <c r="E713" s="20">
        <f>E712*1.0655</f>
        <v>225578.07049999997</v>
      </c>
      <c r="G713" s="92"/>
    </row>
    <row r="714" spans="1:7" ht="16.5" customHeight="1">
      <c r="A714" s="142" t="s">
        <v>273</v>
      </c>
      <c r="B714" s="140">
        <f>'3.소득기준금액계산'!J158</f>
        <v>7608000</v>
      </c>
      <c r="C714" s="38">
        <f>VLOOKUP($G714,'2.사업팀제공'!$A:$D,2,FALSE)</f>
        <v>235069</v>
      </c>
      <c r="D714" s="126">
        <f>VLOOKUP($G714,'2.사업팀제공'!$A:$D,3,FALSE)</f>
        <v>254344</v>
      </c>
      <c r="E714" s="23">
        <f>VLOOKUP($G714,'2.사업팀제공'!$A:$D,4,FALSE)</f>
        <v>244086</v>
      </c>
      <c r="G714" s="91">
        <f t="array" ref="G714">MIN(IF('2.사업팀제공'!$A$6:$A$205&gt;='1.사업팀제공'!B714:B714,'2.사업팀제공'!$A$6:$A$205,""))</f>
        <v>7848702</v>
      </c>
    </row>
    <row r="715" spans="1:7" ht="16.5" customHeight="1">
      <c r="A715" s="143"/>
      <c r="B715" s="144"/>
      <c r="C715" s="78">
        <f>C714*1.0655</f>
        <v>250466.01949999997</v>
      </c>
      <c r="D715" s="127">
        <f>D714*1.0655</f>
        <v>271003.53199999995</v>
      </c>
      <c r="E715" s="20">
        <f>E714*1.0655</f>
        <v>260073.63299999997</v>
      </c>
      <c r="G715" s="92"/>
    </row>
    <row r="716" spans="1:7" ht="16.5" customHeight="1">
      <c r="A716" s="145" t="s">
        <v>143</v>
      </c>
      <c r="B716" s="140">
        <f>'3.소득기준금액계산'!K158</f>
        <v>8513000</v>
      </c>
      <c r="C716" s="38">
        <f>VLOOKUP($G716,'2.사업팀제공'!$A:$D,2,FALSE)</f>
        <v>267342</v>
      </c>
      <c r="D716" s="126">
        <f>VLOOKUP($G716,'2.사업팀제공'!$A:$D,3,FALSE)</f>
        <v>286630</v>
      </c>
      <c r="E716" s="23">
        <f>VLOOKUP($G716,'2.사업팀제공'!$A:$D,4,FALSE)</f>
        <v>282933</v>
      </c>
      <c r="G716" s="91">
        <f t="array" ref="G716">MIN(IF('2.사업팀제공'!$A$6:$A$205&gt;='1.사업팀제공'!B716:B716,'2.사업팀제공'!$A$6:$A$205,""))</f>
        <v>8926273</v>
      </c>
    </row>
    <row r="717" spans="1:7" ht="16.5" customHeight="1">
      <c r="A717" s="146"/>
      <c r="B717" s="144"/>
      <c r="C717" s="78">
        <f>C716*1.0655</f>
        <v>284852.90099999995</v>
      </c>
      <c r="D717" s="127">
        <f>D716*1.0655</f>
        <v>305404.26499999996</v>
      </c>
      <c r="E717" s="20">
        <f>E716*1.0655</f>
        <v>301465.11149999994</v>
      </c>
      <c r="G717" s="92"/>
    </row>
    <row r="718" spans="1:7" ht="16.5" customHeight="1">
      <c r="A718" s="145" t="s">
        <v>271</v>
      </c>
      <c r="B718" s="140">
        <f>'3.소득기준금액계산'!L158</f>
        <v>9418000</v>
      </c>
      <c r="C718" s="38">
        <f>VLOOKUP($G718,'2.사업팀제공'!$A:$D,2,FALSE)</f>
        <v>282933</v>
      </c>
      <c r="D718" s="126">
        <f>VLOOKUP($G718,'2.사업팀제공'!$A:$D,3,FALSE)</f>
        <v>301713</v>
      </c>
      <c r="E718" s="23">
        <f>VLOOKUP($G718,'2.사업팀제공'!$A:$D,4,FALSE)</f>
        <v>302964</v>
      </c>
      <c r="G718" s="91">
        <f t="array" ref="G718">MIN(IF('2.사업팀제공'!$A$6:$A$205&gt;='1.사업팀제공'!B718:B718,'2.사업팀제공'!$A$6:$A$205,""))</f>
        <v>9446851</v>
      </c>
    </row>
    <row r="719" spans="1:7" ht="16.5" customHeight="1">
      <c r="A719" s="146"/>
      <c r="B719" s="144"/>
      <c r="C719" s="78">
        <f>C718*1.0655</f>
        <v>301465.11149999994</v>
      </c>
      <c r="D719" s="127">
        <f>D718*1.0655</f>
        <v>321475.20149999997</v>
      </c>
      <c r="E719" s="20">
        <f>E718*1.0655</f>
        <v>322808.14199999999</v>
      </c>
      <c r="G719" s="92"/>
    </row>
    <row r="720" spans="1:7" ht="16.5" customHeight="1">
      <c r="A720" s="146" t="s">
        <v>274</v>
      </c>
      <c r="B720" s="140">
        <f>'3.소득기준금액계산'!M158</f>
        <v>10323000</v>
      </c>
      <c r="C720" s="38">
        <f>VLOOKUP($G720,'2.사업팀제공'!$A:$D,2,FALSE)</f>
        <v>337000</v>
      </c>
      <c r="D720" s="126">
        <f>VLOOKUP($G720,'2.사업팀제공'!$A:$D,3,FALSE)</f>
        <v>347056</v>
      </c>
      <c r="E720" s="23">
        <f>VLOOKUP($G720,'2.사업팀제공'!$A:$D,4,FALSE)</f>
        <v>412280</v>
      </c>
      <c r="G720" s="91">
        <f t="array" ref="G720">MIN(IF('2.사업팀제공'!$A$6:$A$205&gt;='1.사업팀제공'!B720:B720,'2.사업팀제공'!$A$6:$A$205,""))</f>
        <v>11252085</v>
      </c>
    </row>
    <row r="721" spans="1:7" ht="16.5" customHeight="1" thickBot="1">
      <c r="A721" s="147"/>
      <c r="B721" s="141"/>
      <c r="C721" s="79">
        <f>C720*1.0655</f>
        <v>359073.49999999994</v>
      </c>
      <c r="D721" s="128">
        <f>D720*1.0655</f>
        <v>369788.16799999995</v>
      </c>
      <c r="E721" s="80">
        <f>E720*1.0655</f>
        <v>439284.33999999997</v>
      </c>
      <c r="G721" s="93"/>
    </row>
    <row r="725" spans="1:7" ht="16.5" customHeight="1">
      <c r="A725" s="159" t="s">
        <v>335</v>
      </c>
      <c r="B725" s="159"/>
      <c r="C725" s="159"/>
      <c r="D725" s="159"/>
      <c r="E725" s="159"/>
    </row>
    <row r="726" spans="1:7" ht="16.5" customHeight="1" thickBot="1"/>
    <row r="727" spans="1:7" ht="16.5" customHeight="1">
      <c r="A727" s="136" t="s">
        <v>134</v>
      </c>
      <c r="B727" s="138" t="s">
        <v>135</v>
      </c>
      <c r="C727" s="150" t="s">
        <v>136</v>
      </c>
      <c r="D727" s="150"/>
      <c r="E727" s="151"/>
      <c r="G727" s="148" t="s">
        <v>307</v>
      </c>
    </row>
    <row r="728" spans="1:7" ht="16.5" customHeight="1" thickBot="1">
      <c r="A728" s="137"/>
      <c r="B728" s="139"/>
      <c r="C728" s="76" t="s">
        <v>100</v>
      </c>
      <c r="D728" s="76" t="s">
        <v>101</v>
      </c>
      <c r="E728" s="77" t="s">
        <v>133</v>
      </c>
      <c r="G728" s="149"/>
    </row>
    <row r="729" spans="1:7" ht="16.5" customHeight="1" thickTop="1">
      <c r="A729" s="143" t="s">
        <v>116</v>
      </c>
      <c r="B729" s="144">
        <f>'3.소득기준금액계산'!D163</f>
        <v>2112000</v>
      </c>
      <c r="C729" s="38">
        <f>VLOOKUP($G729,'2.사업팀제공'!$A:$D,2,FALSE)</f>
        <v>64087</v>
      </c>
      <c r="D729" s="126">
        <f>VLOOKUP($G729,'2.사업팀제공'!$A:$D,3,FALSE)</f>
        <v>57308</v>
      </c>
      <c r="E729" s="23">
        <f>VLOOKUP($G729,'2.사업팀제공'!$A:$D,4,FALSE)</f>
        <v>64818</v>
      </c>
      <c r="G729" s="91">
        <f t="array" ref="G729">MIN(IF('2.사업팀제공'!$A$6:$A$205&gt;='1.사업팀제공'!B729:B729,'2.사업팀제공'!$A$6:$A$205,""))</f>
        <v>2139783</v>
      </c>
    </row>
    <row r="730" spans="1:7" ht="16.5" customHeight="1">
      <c r="A730" s="135"/>
      <c r="B730" s="134"/>
      <c r="C730" s="78">
        <f>C729*1.0655</f>
        <v>68284.698499999999</v>
      </c>
      <c r="D730" s="127">
        <f>D729*1.0655</f>
        <v>61061.673999999992</v>
      </c>
      <c r="E730" s="20">
        <f>E729*1.0655</f>
        <v>69063.578999999998</v>
      </c>
      <c r="G730" s="92"/>
    </row>
    <row r="731" spans="1:7" ht="16.5" customHeight="1">
      <c r="A731" s="135" t="s">
        <v>137</v>
      </c>
      <c r="B731" s="134">
        <f>'3.소득기준금액계산'!E163</f>
        <v>3596000</v>
      </c>
      <c r="C731" s="38">
        <f>VLOOKUP($G731,'2.사업팀제공'!$A:$D,2,FALSE)</f>
        <v>107731</v>
      </c>
      <c r="D731" s="126">
        <f>VLOOKUP($G731,'2.사업팀제공'!$A:$D,3,FALSE)</f>
        <v>122012</v>
      </c>
      <c r="E731" s="23">
        <f>VLOOKUP($G731,'2.사업팀제공'!$A:$D,4,FALSE)</f>
        <v>109153</v>
      </c>
      <c r="G731" s="91">
        <f t="array" ref="G731">MIN(IF('2.사업팀제공'!$A$6:$A$205&gt;='1.사업팀제공'!B731:B731,'2.사업팀제공'!$A$6:$A$205,""))</f>
        <v>3597016</v>
      </c>
    </row>
    <row r="732" spans="1:7" ht="16.5" customHeight="1">
      <c r="A732" s="135"/>
      <c r="B732" s="134"/>
      <c r="C732" s="78">
        <f>C731*1.0655</f>
        <v>114787.38049999998</v>
      </c>
      <c r="D732" s="127">
        <f>D731*1.0655</f>
        <v>130003.78599999999</v>
      </c>
      <c r="E732" s="20">
        <f>E731*1.0655</f>
        <v>116302.52149999999</v>
      </c>
      <c r="G732" s="92"/>
    </row>
    <row r="733" spans="1:7" ht="16.5" customHeight="1">
      <c r="A733" s="135" t="s">
        <v>138</v>
      </c>
      <c r="B733" s="134">
        <f>'3.소득기준금액계산'!F163</f>
        <v>4652000</v>
      </c>
      <c r="C733" s="38">
        <f>VLOOKUP($G733,'2.사업팀제공'!$A:$D,2,FALSE)</f>
        <v>141098</v>
      </c>
      <c r="D733" s="126">
        <f>VLOOKUP($G733,'2.사업팀제공'!$A:$D,3,FALSE)</f>
        <v>159498</v>
      </c>
      <c r="E733" s="23">
        <f>VLOOKUP($G733,'2.사업팀제공'!$A:$D,4,FALSE)</f>
        <v>143354</v>
      </c>
      <c r="G733" s="91">
        <f t="array" ref="G733">MIN(IF('2.사업팀제공'!$A$6:$A$205&gt;='1.사업팀제공'!B733:B733,'2.사업팀제공'!$A$6:$A$205,""))</f>
        <v>4711133</v>
      </c>
    </row>
    <row r="734" spans="1:7" ht="16.5" customHeight="1">
      <c r="A734" s="135"/>
      <c r="B734" s="134"/>
      <c r="C734" s="78">
        <f>C733*1.0655</f>
        <v>150339.91899999999</v>
      </c>
      <c r="D734" s="127">
        <f>D733*1.0655</f>
        <v>169945.11899999998</v>
      </c>
      <c r="E734" s="20">
        <f>E733*1.0655</f>
        <v>152743.68699999998</v>
      </c>
      <c r="G734" s="92"/>
    </row>
    <row r="735" spans="1:7" ht="16.5" customHeight="1">
      <c r="A735" s="135" t="s">
        <v>139</v>
      </c>
      <c r="B735" s="134">
        <f>'3.소득기준금액계산'!G163</f>
        <v>5708000</v>
      </c>
      <c r="C735" s="38">
        <f>VLOOKUP($G735,'2.사업팀제공'!$A:$D,2,FALSE)</f>
        <v>172378</v>
      </c>
      <c r="D735" s="126">
        <f>VLOOKUP($G735,'2.사업팀제공'!$A:$D,3,FALSE)</f>
        <v>192218</v>
      </c>
      <c r="E735" s="23">
        <f>VLOOKUP($G735,'2.사업팀제공'!$A:$D,4,FALSE)</f>
        <v>175587</v>
      </c>
      <c r="G735" s="91">
        <f t="array" ref="G735">MIN(IF('2.사업팀제공'!$A$6:$A$205&gt;='1.사업팀제공'!B735:B735,'2.사업팀제공'!$A$6:$A$205,""))</f>
        <v>5755521</v>
      </c>
    </row>
    <row r="736" spans="1:7" ht="16.5" customHeight="1">
      <c r="A736" s="135"/>
      <c r="B736" s="134"/>
      <c r="C736" s="78">
        <f>C735*1.0655</f>
        <v>183668.75899999999</v>
      </c>
      <c r="D736" s="127">
        <f>D735*1.0655</f>
        <v>204808.27899999998</v>
      </c>
      <c r="E736" s="20">
        <f>E735*1.0655</f>
        <v>187087.94849999997</v>
      </c>
      <c r="G736" s="92"/>
    </row>
    <row r="737" spans="1:7" ht="16.5" customHeight="1">
      <c r="A737" s="135" t="s">
        <v>140</v>
      </c>
      <c r="B737" s="134">
        <f>'3.소득기준금액계산'!H163</f>
        <v>6764000</v>
      </c>
      <c r="C737" s="38">
        <f>VLOOKUP($G737,'2.사업팀제공'!$A:$D,2,FALSE)</f>
        <v>205656</v>
      </c>
      <c r="D737" s="126">
        <f>VLOOKUP($G737,'2.사업팀제공'!$A:$D,3,FALSE)</f>
        <v>226542</v>
      </c>
      <c r="E737" s="23">
        <f>VLOOKUP($G737,'2.사업팀제공'!$A:$D,4,FALSE)</f>
        <v>211711</v>
      </c>
      <c r="G737" s="91">
        <f t="array" ref="G737">MIN(IF('2.사업팀제공'!$A$6:$A$205&gt;='1.사업팀제공'!B737:B737,'2.사업팀제공'!$A$6:$A$205,""))</f>
        <v>6866661</v>
      </c>
    </row>
    <row r="738" spans="1:7" ht="16.5" customHeight="1">
      <c r="A738" s="142"/>
      <c r="B738" s="140"/>
      <c r="C738" s="78">
        <f>C737*1.0655</f>
        <v>219126.46799999996</v>
      </c>
      <c r="D738" s="127">
        <f>D737*1.0655</f>
        <v>241380.50099999999</v>
      </c>
      <c r="E738" s="20">
        <f>E737*1.0655</f>
        <v>225578.07049999997</v>
      </c>
      <c r="G738" s="92"/>
    </row>
    <row r="739" spans="1:7" ht="16.5" customHeight="1">
      <c r="A739" s="135" t="s">
        <v>128</v>
      </c>
      <c r="B739" s="134">
        <f>'3.소득기준금액계산'!I163</f>
        <v>7820000</v>
      </c>
      <c r="C739" s="38">
        <f>VLOOKUP($G739,'2.사업팀제공'!$A:$D,2,FALSE)</f>
        <v>235069</v>
      </c>
      <c r="D739" s="126">
        <f>VLOOKUP($G739,'2.사업팀제공'!$A:$D,3,FALSE)</f>
        <v>254344</v>
      </c>
      <c r="E739" s="23">
        <f>VLOOKUP($G739,'2.사업팀제공'!$A:$D,4,FALSE)</f>
        <v>244086</v>
      </c>
      <c r="G739" s="91">
        <f t="array" ref="G739">MIN(IF('2.사업팀제공'!$A$6:$A$205&gt;='1.사업팀제공'!B739:B739,'2.사업팀제공'!$A$6:$A$205,""))</f>
        <v>7848702</v>
      </c>
    </row>
    <row r="740" spans="1:7" ht="16.5" customHeight="1">
      <c r="A740" s="135"/>
      <c r="B740" s="134"/>
      <c r="C740" s="78">
        <f>C739*1.0655</f>
        <v>250466.01949999997</v>
      </c>
      <c r="D740" s="127">
        <f>D739*1.0655</f>
        <v>271003.53199999995</v>
      </c>
      <c r="E740" s="20">
        <f>E739*1.0655</f>
        <v>260073.63299999997</v>
      </c>
      <c r="G740" s="92"/>
    </row>
    <row r="741" spans="1:7" ht="16.5" customHeight="1">
      <c r="A741" s="142" t="s">
        <v>273</v>
      </c>
      <c r="B741" s="140">
        <f>'3.소득기준금액계산'!J163</f>
        <v>8876000</v>
      </c>
      <c r="C741" s="38">
        <f>VLOOKUP($G741,'2.사업팀제공'!$A:$D,2,FALSE)</f>
        <v>267342</v>
      </c>
      <c r="D741" s="126">
        <f>VLOOKUP($G741,'2.사업팀제공'!$A:$D,3,FALSE)</f>
        <v>286630</v>
      </c>
      <c r="E741" s="23">
        <f>VLOOKUP($G741,'2.사업팀제공'!$A:$D,4,FALSE)</f>
        <v>282933</v>
      </c>
      <c r="G741" s="91">
        <f t="array" ref="G741">MIN(IF('2.사업팀제공'!$A$6:$A$205&gt;='1.사업팀제공'!B741:B741,'2.사업팀제공'!$A$6:$A$205,""))</f>
        <v>8926273</v>
      </c>
    </row>
    <row r="742" spans="1:7" ht="16.5" customHeight="1">
      <c r="A742" s="143"/>
      <c r="B742" s="144"/>
      <c r="C742" s="78">
        <f>C741*1.0655</f>
        <v>284852.90099999995</v>
      </c>
      <c r="D742" s="127">
        <f>D741*1.0655</f>
        <v>305404.26499999996</v>
      </c>
      <c r="E742" s="20">
        <f>E741*1.0655</f>
        <v>301465.11149999994</v>
      </c>
      <c r="G742" s="92"/>
    </row>
    <row r="743" spans="1:7" ht="16.5" customHeight="1">
      <c r="A743" s="145" t="s">
        <v>143</v>
      </c>
      <c r="B743" s="140">
        <f>'3.소득기준금액계산'!K163</f>
        <v>9932000</v>
      </c>
      <c r="C743" s="38">
        <f>VLOOKUP($G743,'2.사업팀제공'!$A:$D,2,FALSE)</f>
        <v>302964</v>
      </c>
      <c r="D743" s="126">
        <f>VLOOKUP($G743,'2.사업팀제공'!$A:$D,3,FALSE)</f>
        <v>320869</v>
      </c>
      <c r="E743" s="23">
        <f>VLOOKUP($G743,'2.사업팀제공'!$A:$D,4,FALSE)</f>
        <v>337000</v>
      </c>
      <c r="G743" s="91">
        <f t="array" ref="G743">MIN(IF('2.사업팀제공'!$A$6:$A$205&gt;='1.사업팀제공'!B743:B743,'2.사업팀제공'!$A$6:$A$205,""))</f>
        <v>10115660</v>
      </c>
    </row>
    <row r="744" spans="1:7" ht="16.5" customHeight="1">
      <c r="A744" s="146"/>
      <c r="B744" s="144"/>
      <c r="C744" s="78">
        <f>C743*1.0655</f>
        <v>322808.14199999999</v>
      </c>
      <c r="D744" s="127">
        <f>D743*1.0655</f>
        <v>341885.91949999996</v>
      </c>
      <c r="E744" s="20">
        <f>E743*1.0655</f>
        <v>359073.49999999994</v>
      </c>
      <c r="G744" s="92"/>
    </row>
    <row r="745" spans="1:7" ht="16.5" customHeight="1">
      <c r="A745" s="145" t="s">
        <v>271</v>
      </c>
      <c r="B745" s="140">
        <f>'3.소득기준금액계산'!L163</f>
        <v>10988000</v>
      </c>
      <c r="C745" s="38">
        <f>VLOOKUP($G745,'2.사업팀제공'!$A:$D,2,FALSE)</f>
        <v>337000</v>
      </c>
      <c r="D745" s="126">
        <f>VLOOKUP($G745,'2.사업팀제공'!$A:$D,3,FALSE)</f>
        <v>347056</v>
      </c>
      <c r="E745" s="23">
        <f>VLOOKUP($G745,'2.사업팀제공'!$A:$D,4,FALSE)</f>
        <v>412280</v>
      </c>
      <c r="G745" s="91">
        <f t="array" ref="G745">MIN(IF('2.사업팀제공'!$A$6:$A$205&gt;='1.사업팀제공'!B745:B745,'2.사업팀제공'!$A$6:$A$205,""))</f>
        <v>11252085</v>
      </c>
    </row>
    <row r="746" spans="1:7" ht="16.5" customHeight="1">
      <c r="A746" s="146"/>
      <c r="B746" s="144"/>
      <c r="C746" s="78">
        <f>C745*1.0655</f>
        <v>359073.49999999994</v>
      </c>
      <c r="D746" s="127">
        <f>D745*1.0655</f>
        <v>369788.16799999995</v>
      </c>
      <c r="E746" s="20">
        <f>E745*1.0655</f>
        <v>439284.33999999997</v>
      </c>
      <c r="G746" s="92"/>
    </row>
    <row r="747" spans="1:7" ht="16.5" customHeight="1">
      <c r="A747" s="146" t="s">
        <v>274</v>
      </c>
      <c r="B747" s="140">
        <f>'3.소득기준금액계산'!M163</f>
        <v>12044000</v>
      </c>
      <c r="C747" s="38">
        <f>VLOOKUP($G747,'2.사업팀제공'!$A:$D,2,FALSE)</f>
        <v>412280</v>
      </c>
      <c r="D747" s="126">
        <f>VLOOKUP($G747,'2.사업팀제공'!$A:$D,3,FALSE)</f>
        <v>388559</v>
      </c>
      <c r="E747" s="23">
        <f>VLOOKUP($G747,'2.사업팀제공'!$A:$D,4,FALSE)</f>
        <v>909930</v>
      </c>
      <c r="G747" s="91">
        <f t="array" ref="G747">MIN(IF('2.사업팀제공'!$A$6:$A$205&gt;='1.사업팀제공'!B747:B747,'2.사업팀제공'!$A$6:$A$205,""))</f>
        <v>13765603</v>
      </c>
    </row>
    <row r="748" spans="1:7" ht="16.5" customHeight="1" thickBot="1">
      <c r="A748" s="147"/>
      <c r="B748" s="141"/>
      <c r="C748" s="79">
        <f>C747*1.0655</f>
        <v>439284.33999999997</v>
      </c>
      <c r="D748" s="128">
        <f>D747*1.0655</f>
        <v>414009.61449999997</v>
      </c>
      <c r="E748" s="80">
        <f>E747*1.0655</f>
        <v>969530.41499999992</v>
      </c>
      <c r="G748" s="93"/>
    </row>
  </sheetData>
  <sheetCalcPr fullCalcOnLoad="1"/>
  <mergeCells count="676">
    <mergeCell ref="A587:E587"/>
    <mergeCell ref="A614:E614"/>
    <mergeCell ref="A641:E641"/>
    <mergeCell ref="A668:E668"/>
    <mergeCell ref="A698:E698"/>
    <mergeCell ref="A663:A664"/>
    <mergeCell ref="B663:B664"/>
    <mergeCell ref="B649:B650"/>
    <mergeCell ref="A651:A652"/>
    <mergeCell ref="A450:E450"/>
    <mergeCell ref="A478:E478"/>
    <mergeCell ref="A505:E505"/>
    <mergeCell ref="A532:E532"/>
    <mergeCell ref="A452:A453"/>
    <mergeCell ref="B452:B453"/>
    <mergeCell ref="C452:E452"/>
    <mergeCell ref="A470:A471"/>
    <mergeCell ref="A200:E200"/>
    <mergeCell ref="A228:E228"/>
    <mergeCell ref="A256:E256"/>
    <mergeCell ref="A284:E284"/>
    <mergeCell ref="A312:E312"/>
    <mergeCell ref="A4:E4"/>
    <mergeCell ref="A32:E32"/>
    <mergeCell ref="A60:E60"/>
    <mergeCell ref="A88:E88"/>
    <mergeCell ref="A116:E116"/>
    <mergeCell ref="A144:E144"/>
    <mergeCell ref="A188:A189"/>
    <mergeCell ref="B188:B189"/>
    <mergeCell ref="A190:A191"/>
    <mergeCell ref="B190:B191"/>
    <mergeCell ref="A192:A193"/>
    <mergeCell ref="B192:B193"/>
    <mergeCell ref="A182:A183"/>
    <mergeCell ref="B182:B183"/>
    <mergeCell ref="A184:A185"/>
    <mergeCell ref="B184:B185"/>
    <mergeCell ref="A186:A187"/>
    <mergeCell ref="B186:B187"/>
    <mergeCell ref="C174:E174"/>
    <mergeCell ref="A176:A177"/>
    <mergeCell ref="B176:B177"/>
    <mergeCell ref="A178:A179"/>
    <mergeCell ref="B178:B179"/>
    <mergeCell ref="A180:A181"/>
    <mergeCell ref="B180:B181"/>
    <mergeCell ref="A164:A165"/>
    <mergeCell ref="B164:B165"/>
    <mergeCell ref="A166:A167"/>
    <mergeCell ref="B166:B167"/>
    <mergeCell ref="A174:A175"/>
    <mergeCell ref="B174:B175"/>
    <mergeCell ref="A172:E172"/>
    <mergeCell ref="A158:A159"/>
    <mergeCell ref="B158:B159"/>
    <mergeCell ref="A160:A161"/>
    <mergeCell ref="B160:B161"/>
    <mergeCell ref="A162:A163"/>
    <mergeCell ref="B162:B163"/>
    <mergeCell ref="C146:E146"/>
    <mergeCell ref="A148:A149"/>
    <mergeCell ref="B148:B149"/>
    <mergeCell ref="A150:A151"/>
    <mergeCell ref="B150:B151"/>
    <mergeCell ref="A152:A153"/>
    <mergeCell ref="B152:B153"/>
    <mergeCell ref="A747:A748"/>
    <mergeCell ref="B747:B748"/>
    <mergeCell ref="A527:A528"/>
    <mergeCell ref="B527:B528"/>
    <mergeCell ref="A146:A147"/>
    <mergeCell ref="B146:B147"/>
    <mergeCell ref="A154:A155"/>
    <mergeCell ref="B154:B155"/>
    <mergeCell ref="A156:A157"/>
    <mergeCell ref="B156:B157"/>
    <mergeCell ref="A745:A746"/>
    <mergeCell ref="B745:B746"/>
    <mergeCell ref="A725:E725"/>
    <mergeCell ref="A741:A742"/>
    <mergeCell ref="B741:B742"/>
    <mergeCell ref="A743:A744"/>
    <mergeCell ref="B743:B744"/>
    <mergeCell ref="A735:A736"/>
    <mergeCell ref="B735:B736"/>
    <mergeCell ref="B733:B734"/>
    <mergeCell ref="A597:A598"/>
    <mergeCell ref="B597:B598"/>
    <mergeCell ref="A599:A600"/>
    <mergeCell ref="B634:B635"/>
    <mergeCell ref="A616:A617"/>
    <mergeCell ref="B616:B617"/>
    <mergeCell ref="A595:A596"/>
    <mergeCell ref="B538:B539"/>
    <mergeCell ref="B550:B551"/>
    <mergeCell ref="A540:A541"/>
    <mergeCell ref="B540:B541"/>
    <mergeCell ref="A542:A543"/>
    <mergeCell ref="B542:B543"/>
    <mergeCell ref="A544:A545"/>
    <mergeCell ref="B595:B596"/>
    <mergeCell ref="A560:E560"/>
    <mergeCell ref="A661:A662"/>
    <mergeCell ref="B661:B662"/>
    <mergeCell ref="A607:A608"/>
    <mergeCell ref="B607:B608"/>
    <mergeCell ref="A609:A610"/>
    <mergeCell ref="B609:B610"/>
    <mergeCell ref="A634:A635"/>
    <mergeCell ref="A626:A627"/>
    <mergeCell ref="B626:B627"/>
    <mergeCell ref="A628:A629"/>
    <mergeCell ref="B388:B389"/>
    <mergeCell ref="A390:A391"/>
    <mergeCell ref="B390:B391"/>
    <mergeCell ref="A416:A417"/>
    <mergeCell ref="B416:B417"/>
    <mergeCell ref="A398:A399"/>
    <mergeCell ref="B398:B399"/>
    <mergeCell ref="A406:A407"/>
    <mergeCell ref="B406:B407"/>
    <mergeCell ref="A396:E396"/>
    <mergeCell ref="A304:A305"/>
    <mergeCell ref="B304:B305"/>
    <mergeCell ref="A306:A307"/>
    <mergeCell ref="B306:B307"/>
    <mergeCell ref="A332:A333"/>
    <mergeCell ref="B332:B333"/>
    <mergeCell ref="A316:A317"/>
    <mergeCell ref="B316:B317"/>
    <mergeCell ref="A318:A319"/>
    <mergeCell ref="B318:B319"/>
    <mergeCell ref="A220:A221"/>
    <mergeCell ref="B220:B221"/>
    <mergeCell ref="A222:A223"/>
    <mergeCell ref="B222:B223"/>
    <mergeCell ref="A248:A249"/>
    <mergeCell ref="B248:B249"/>
    <mergeCell ref="A230:A231"/>
    <mergeCell ref="B230:B231"/>
    <mergeCell ref="A238:A239"/>
    <mergeCell ref="B238:B239"/>
    <mergeCell ref="A24:A25"/>
    <mergeCell ref="A26:A27"/>
    <mergeCell ref="A52:A53"/>
    <mergeCell ref="B52:B53"/>
    <mergeCell ref="A54:A55"/>
    <mergeCell ref="B54:B55"/>
    <mergeCell ref="B50:B51"/>
    <mergeCell ref="C62:E62"/>
    <mergeCell ref="A64:A65"/>
    <mergeCell ref="B64:B65"/>
    <mergeCell ref="A66:A67"/>
    <mergeCell ref="B66:B67"/>
    <mergeCell ref="A68:A69"/>
    <mergeCell ref="B68:B69"/>
    <mergeCell ref="A62:A63"/>
    <mergeCell ref="B62:B63"/>
    <mergeCell ref="A70:A71"/>
    <mergeCell ref="B70:B71"/>
    <mergeCell ref="A72:A73"/>
    <mergeCell ref="B72:B73"/>
    <mergeCell ref="A74:A75"/>
    <mergeCell ref="B74:B75"/>
    <mergeCell ref="A76:A77"/>
    <mergeCell ref="B76:B77"/>
    <mergeCell ref="A78:A79"/>
    <mergeCell ref="B78:B79"/>
    <mergeCell ref="A82:A83"/>
    <mergeCell ref="B82:B83"/>
    <mergeCell ref="A80:A81"/>
    <mergeCell ref="B80:B81"/>
    <mergeCell ref="A6:A7"/>
    <mergeCell ref="C6:E6"/>
    <mergeCell ref="A8:A9"/>
    <mergeCell ref="G6:G7"/>
    <mergeCell ref="G34:G35"/>
    <mergeCell ref="G62:G63"/>
    <mergeCell ref="A10:A11"/>
    <mergeCell ref="A12:A13"/>
    <mergeCell ref="A14:A15"/>
    <mergeCell ref="A50:A51"/>
    <mergeCell ref="G90:G91"/>
    <mergeCell ref="G118:G119"/>
    <mergeCell ref="G146:G147"/>
    <mergeCell ref="A16:A17"/>
    <mergeCell ref="A18:A19"/>
    <mergeCell ref="A20:A21"/>
    <mergeCell ref="A46:A47"/>
    <mergeCell ref="B46:B47"/>
    <mergeCell ref="A48:A49"/>
    <mergeCell ref="B48:B49"/>
    <mergeCell ref="G174:G175"/>
    <mergeCell ref="G202:G203"/>
    <mergeCell ref="G230:G231"/>
    <mergeCell ref="A22:A23"/>
    <mergeCell ref="A34:A35"/>
    <mergeCell ref="B34:B35"/>
    <mergeCell ref="A108:A109"/>
    <mergeCell ref="B108:B109"/>
    <mergeCell ref="A44:A45"/>
    <mergeCell ref="B44:B45"/>
    <mergeCell ref="G258:G259"/>
    <mergeCell ref="C34:E34"/>
    <mergeCell ref="A36:A37"/>
    <mergeCell ref="B36:B37"/>
    <mergeCell ref="A38:A39"/>
    <mergeCell ref="B38:B39"/>
    <mergeCell ref="A40:A41"/>
    <mergeCell ref="B40:B41"/>
    <mergeCell ref="A42:A43"/>
    <mergeCell ref="B42:B43"/>
    <mergeCell ref="B6:B7"/>
    <mergeCell ref="B8:B9"/>
    <mergeCell ref="B10:B11"/>
    <mergeCell ref="B12:B13"/>
    <mergeCell ref="B14:B15"/>
    <mergeCell ref="B16:B17"/>
    <mergeCell ref="A90:A91"/>
    <mergeCell ref="B90:B91"/>
    <mergeCell ref="C90:E90"/>
    <mergeCell ref="A92:A93"/>
    <mergeCell ref="B92:B93"/>
    <mergeCell ref="A94:A95"/>
    <mergeCell ref="B94:B95"/>
    <mergeCell ref="A96:A97"/>
    <mergeCell ref="B96:B97"/>
    <mergeCell ref="A98:A99"/>
    <mergeCell ref="B98:B99"/>
    <mergeCell ref="A100:A101"/>
    <mergeCell ref="B100:B101"/>
    <mergeCell ref="A102:A103"/>
    <mergeCell ref="B102:B103"/>
    <mergeCell ref="A104:A105"/>
    <mergeCell ref="B104:B105"/>
    <mergeCell ref="A106:A107"/>
    <mergeCell ref="B106:B107"/>
    <mergeCell ref="A118:A119"/>
    <mergeCell ref="B118:B119"/>
    <mergeCell ref="C118:E118"/>
    <mergeCell ref="A120:A121"/>
    <mergeCell ref="B120:B121"/>
    <mergeCell ref="A110:A111"/>
    <mergeCell ref="B110:B111"/>
    <mergeCell ref="A122:A123"/>
    <mergeCell ref="B122:B123"/>
    <mergeCell ref="A124:A125"/>
    <mergeCell ref="B124:B125"/>
    <mergeCell ref="A126:A127"/>
    <mergeCell ref="B126:B127"/>
    <mergeCell ref="A128:A129"/>
    <mergeCell ref="B128:B129"/>
    <mergeCell ref="A130:A131"/>
    <mergeCell ref="B130:B131"/>
    <mergeCell ref="A132:A133"/>
    <mergeCell ref="B132:B133"/>
    <mergeCell ref="A208:A209"/>
    <mergeCell ref="B208:B209"/>
    <mergeCell ref="A134:A135"/>
    <mergeCell ref="B134:B135"/>
    <mergeCell ref="B136:B137"/>
    <mergeCell ref="A202:A203"/>
    <mergeCell ref="B202:B203"/>
    <mergeCell ref="A136:A137"/>
    <mergeCell ref="A138:A139"/>
    <mergeCell ref="B138:B139"/>
    <mergeCell ref="B210:B211"/>
    <mergeCell ref="A212:A213"/>
    <mergeCell ref="B212:B213"/>
    <mergeCell ref="A214:A215"/>
    <mergeCell ref="B214:B215"/>
    <mergeCell ref="C202:E202"/>
    <mergeCell ref="A204:A205"/>
    <mergeCell ref="B204:B205"/>
    <mergeCell ref="A206:A207"/>
    <mergeCell ref="B206:B207"/>
    <mergeCell ref="A216:A217"/>
    <mergeCell ref="B216:B217"/>
    <mergeCell ref="A218:A219"/>
    <mergeCell ref="B218:B219"/>
    <mergeCell ref="B18:B19"/>
    <mergeCell ref="B20:B21"/>
    <mergeCell ref="B22:B23"/>
    <mergeCell ref="B24:B25"/>
    <mergeCell ref="B26:B27"/>
    <mergeCell ref="A210:A211"/>
    <mergeCell ref="A244:A245"/>
    <mergeCell ref="B244:B245"/>
    <mergeCell ref="C230:E230"/>
    <mergeCell ref="A232:A233"/>
    <mergeCell ref="B232:B233"/>
    <mergeCell ref="A234:A235"/>
    <mergeCell ref="B234:B235"/>
    <mergeCell ref="A236:A237"/>
    <mergeCell ref="B236:B237"/>
    <mergeCell ref="A246:A247"/>
    <mergeCell ref="B246:B247"/>
    <mergeCell ref="A194:A195"/>
    <mergeCell ref="B194:B195"/>
    <mergeCell ref="A258:A259"/>
    <mergeCell ref="B258:B259"/>
    <mergeCell ref="A240:A241"/>
    <mergeCell ref="B240:B241"/>
    <mergeCell ref="A242:A243"/>
    <mergeCell ref="B242:B243"/>
    <mergeCell ref="C258:E258"/>
    <mergeCell ref="A260:A261"/>
    <mergeCell ref="B260:B261"/>
    <mergeCell ref="A250:A251"/>
    <mergeCell ref="B250:B251"/>
    <mergeCell ref="A262:A263"/>
    <mergeCell ref="B262:B263"/>
    <mergeCell ref="A264:A265"/>
    <mergeCell ref="B264:B265"/>
    <mergeCell ref="A266:A267"/>
    <mergeCell ref="B266:B267"/>
    <mergeCell ref="A268:A269"/>
    <mergeCell ref="B268:B269"/>
    <mergeCell ref="A270:A271"/>
    <mergeCell ref="B270:B271"/>
    <mergeCell ref="A272:A273"/>
    <mergeCell ref="B272:B273"/>
    <mergeCell ref="A274:A275"/>
    <mergeCell ref="B274:B275"/>
    <mergeCell ref="A292:A293"/>
    <mergeCell ref="B292:B293"/>
    <mergeCell ref="A286:A287"/>
    <mergeCell ref="B286:B287"/>
    <mergeCell ref="A276:A277"/>
    <mergeCell ref="B276:B277"/>
    <mergeCell ref="A278:A279"/>
    <mergeCell ref="B278:B279"/>
    <mergeCell ref="B294:B295"/>
    <mergeCell ref="A296:A297"/>
    <mergeCell ref="B296:B297"/>
    <mergeCell ref="A298:A299"/>
    <mergeCell ref="B298:B299"/>
    <mergeCell ref="C286:E286"/>
    <mergeCell ref="A288:A289"/>
    <mergeCell ref="B288:B289"/>
    <mergeCell ref="A290:A291"/>
    <mergeCell ref="B290:B291"/>
    <mergeCell ref="A300:A301"/>
    <mergeCell ref="B300:B301"/>
    <mergeCell ref="A302:A303"/>
    <mergeCell ref="B302:B303"/>
    <mergeCell ref="G286:G287"/>
    <mergeCell ref="G314:G315"/>
    <mergeCell ref="A314:A315"/>
    <mergeCell ref="B314:B315"/>
    <mergeCell ref="C314:E314"/>
    <mergeCell ref="A294:A295"/>
    <mergeCell ref="A320:A321"/>
    <mergeCell ref="B320:B321"/>
    <mergeCell ref="A322:A323"/>
    <mergeCell ref="B322:B323"/>
    <mergeCell ref="A324:A325"/>
    <mergeCell ref="B324:B325"/>
    <mergeCell ref="A326:A327"/>
    <mergeCell ref="B326:B327"/>
    <mergeCell ref="A328:A329"/>
    <mergeCell ref="B328:B329"/>
    <mergeCell ref="A330:A331"/>
    <mergeCell ref="B330:B331"/>
    <mergeCell ref="A342:A343"/>
    <mergeCell ref="B342:B343"/>
    <mergeCell ref="C342:E342"/>
    <mergeCell ref="A344:A345"/>
    <mergeCell ref="B344:B345"/>
    <mergeCell ref="A334:A335"/>
    <mergeCell ref="B334:B335"/>
    <mergeCell ref="A340:E340"/>
    <mergeCell ref="A346:A347"/>
    <mergeCell ref="B346:B347"/>
    <mergeCell ref="A348:A349"/>
    <mergeCell ref="B348:B349"/>
    <mergeCell ref="A350:A351"/>
    <mergeCell ref="B350:B351"/>
    <mergeCell ref="B360:B361"/>
    <mergeCell ref="A362:A363"/>
    <mergeCell ref="B362:B363"/>
    <mergeCell ref="A368:E368"/>
    <mergeCell ref="A352:A353"/>
    <mergeCell ref="B352:B353"/>
    <mergeCell ref="A354:A355"/>
    <mergeCell ref="B354:B355"/>
    <mergeCell ref="A356:A357"/>
    <mergeCell ref="B356:B357"/>
    <mergeCell ref="A382:A383"/>
    <mergeCell ref="B382:B383"/>
    <mergeCell ref="C370:E370"/>
    <mergeCell ref="A372:A373"/>
    <mergeCell ref="B372:B373"/>
    <mergeCell ref="A374:A375"/>
    <mergeCell ref="B374:B375"/>
    <mergeCell ref="A376:A377"/>
    <mergeCell ref="B376:B377"/>
    <mergeCell ref="A370:A371"/>
    <mergeCell ref="G342:G343"/>
    <mergeCell ref="G370:G371"/>
    <mergeCell ref="A378:A379"/>
    <mergeCell ref="B378:B379"/>
    <mergeCell ref="A380:A381"/>
    <mergeCell ref="B380:B381"/>
    <mergeCell ref="A358:A359"/>
    <mergeCell ref="B358:B359"/>
    <mergeCell ref="B370:B371"/>
    <mergeCell ref="A360:A361"/>
    <mergeCell ref="C670:E670"/>
    <mergeCell ref="A672:A673"/>
    <mergeCell ref="B672:B673"/>
    <mergeCell ref="A674:A675"/>
    <mergeCell ref="B674:B675"/>
    <mergeCell ref="A384:A385"/>
    <mergeCell ref="B384:B385"/>
    <mergeCell ref="A386:A387"/>
    <mergeCell ref="B386:B387"/>
    <mergeCell ref="A388:A389"/>
    <mergeCell ref="B676:B677"/>
    <mergeCell ref="A678:A679"/>
    <mergeCell ref="B678:B679"/>
    <mergeCell ref="A680:A681"/>
    <mergeCell ref="B680:B681"/>
    <mergeCell ref="A670:A671"/>
    <mergeCell ref="B670:B671"/>
    <mergeCell ref="B470:B471"/>
    <mergeCell ref="A472:A473"/>
    <mergeCell ref="B472:B473"/>
    <mergeCell ref="A454:A455"/>
    <mergeCell ref="B454:B455"/>
    <mergeCell ref="A456:A457"/>
    <mergeCell ref="B456:B457"/>
    <mergeCell ref="A458:A459"/>
    <mergeCell ref="B458:B459"/>
    <mergeCell ref="A460:A461"/>
    <mergeCell ref="B460:B461"/>
    <mergeCell ref="A462:A463"/>
    <mergeCell ref="B462:B463"/>
    <mergeCell ref="A464:A465"/>
    <mergeCell ref="B464:B465"/>
    <mergeCell ref="A466:A467"/>
    <mergeCell ref="B466:B467"/>
    <mergeCell ref="G398:G399"/>
    <mergeCell ref="G425:G426"/>
    <mergeCell ref="G452:G453"/>
    <mergeCell ref="C398:E398"/>
    <mergeCell ref="A400:A401"/>
    <mergeCell ref="B400:B401"/>
    <mergeCell ref="A402:A403"/>
    <mergeCell ref="B402:B403"/>
    <mergeCell ref="A404:A405"/>
    <mergeCell ref="B404:B405"/>
    <mergeCell ref="C534:E534"/>
    <mergeCell ref="A525:A526"/>
    <mergeCell ref="B525:B526"/>
    <mergeCell ref="A486:A487"/>
    <mergeCell ref="B513:B514"/>
    <mergeCell ref="A515:A516"/>
    <mergeCell ref="B515:B516"/>
    <mergeCell ref="A517:A518"/>
    <mergeCell ref="A494:A495"/>
    <mergeCell ref="B494:B495"/>
    <mergeCell ref="A484:A485"/>
    <mergeCell ref="B484:B485"/>
    <mergeCell ref="A492:A493"/>
    <mergeCell ref="B492:B493"/>
    <mergeCell ref="A513:A514"/>
    <mergeCell ref="A534:A535"/>
    <mergeCell ref="B534:B535"/>
    <mergeCell ref="A511:A512"/>
    <mergeCell ref="B511:B512"/>
    <mergeCell ref="B496:B497"/>
    <mergeCell ref="B544:B545"/>
    <mergeCell ref="A536:A537"/>
    <mergeCell ref="B536:B537"/>
    <mergeCell ref="A538:A539"/>
    <mergeCell ref="C480:E480"/>
    <mergeCell ref="A498:A499"/>
    <mergeCell ref="B498:B499"/>
    <mergeCell ref="A482:A483"/>
    <mergeCell ref="B482:B483"/>
    <mergeCell ref="A496:A497"/>
    <mergeCell ref="A480:A481"/>
    <mergeCell ref="G480:G481"/>
    <mergeCell ref="G507:G508"/>
    <mergeCell ref="C507:E507"/>
    <mergeCell ref="B486:B487"/>
    <mergeCell ref="A488:A489"/>
    <mergeCell ref="B488:B489"/>
    <mergeCell ref="A490:A491"/>
    <mergeCell ref="B490:B491"/>
    <mergeCell ref="A507:A508"/>
    <mergeCell ref="B507:B508"/>
    <mergeCell ref="A408:A409"/>
    <mergeCell ref="B408:B409"/>
    <mergeCell ref="A410:A411"/>
    <mergeCell ref="B410:B411"/>
    <mergeCell ref="A412:A413"/>
    <mergeCell ref="B412:B413"/>
    <mergeCell ref="A414:A415"/>
    <mergeCell ref="B414:B415"/>
    <mergeCell ref="A425:A426"/>
    <mergeCell ref="B425:B426"/>
    <mergeCell ref="C425:E425"/>
    <mergeCell ref="A427:A428"/>
    <mergeCell ref="B427:B428"/>
    <mergeCell ref="A418:A419"/>
    <mergeCell ref="B418:B419"/>
    <mergeCell ref="A423:E423"/>
    <mergeCell ref="A429:A430"/>
    <mergeCell ref="B429:B430"/>
    <mergeCell ref="A431:A432"/>
    <mergeCell ref="B431:B432"/>
    <mergeCell ref="A433:A434"/>
    <mergeCell ref="B433:B434"/>
    <mergeCell ref="A435:A436"/>
    <mergeCell ref="B435:B436"/>
    <mergeCell ref="A437:A438"/>
    <mergeCell ref="B437:B438"/>
    <mergeCell ref="A439:A440"/>
    <mergeCell ref="B439:B440"/>
    <mergeCell ref="A441:A442"/>
    <mergeCell ref="B441:B442"/>
    <mergeCell ref="A443:A444"/>
    <mergeCell ref="B443:B444"/>
    <mergeCell ref="A445:A446"/>
    <mergeCell ref="B445:B446"/>
    <mergeCell ref="B480:B481"/>
    <mergeCell ref="A468:A469"/>
    <mergeCell ref="B468:B469"/>
    <mergeCell ref="B517:B518"/>
    <mergeCell ref="A519:A520"/>
    <mergeCell ref="B519:B520"/>
    <mergeCell ref="A500:A501"/>
    <mergeCell ref="B500:B501"/>
    <mergeCell ref="A509:A510"/>
    <mergeCell ref="B509:B510"/>
    <mergeCell ref="A521:A522"/>
    <mergeCell ref="B521:B522"/>
    <mergeCell ref="A523:A524"/>
    <mergeCell ref="B523:B524"/>
    <mergeCell ref="G534:G535"/>
    <mergeCell ref="G562:G563"/>
    <mergeCell ref="A562:A563"/>
    <mergeCell ref="B562:B563"/>
    <mergeCell ref="C562:E562"/>
    <mergeCell ref="A550:A551"/>
    <mergeCell ref="A546:A547"/>
    <mergeCell ref="B546:B547"/>
    <mergeCell ref="A548:A549"/>
    <mergeCell ref="B548:B549"/>
    <mergeCell ref="A564:A565"/>
    <mergeCell ref="B564:B565"/>
    <mergeCell ref="A552:A553"/>
    <mergeCell ref="B552:B553"/>
    <mergeCell ref="A554:A555"/>
    <mergeCell ref="B554:B555"/>
    <mergeCell ref="A566:A567"/>
    <mergeCell ref="B566:B567"/>
    <mergeCell ref="A568:A569"/>
    <mergeCell ref="B568:B569"/>
    <mergeCell ref="B589:B590"/>
    <mergeCell ref="B582:B583"/>
    <mergeCell ref="A570:A571"/>
    <mergeCell ref="B570:B571"/>
    <mergeCell ref="A572:A573"/>
    <mergeCell ref="B572:B573"/>
    <mergeCell ref="A574:A575"/>
    <mergeCell ref="B574:B575"/>
    <mergeCell ref="A580:A581"/>
    <mergeCell ref="B580:B581"/>
    <mergeCell ref="A582:A583"/>
    <mergeCell ref="A576:A577"/>
    <mergeCell ref="B576:B577"/>
    <mergeCell ref="A578:A579"/>
    <mergeCell ref="B578:B579"/>
    <mergeCell ref="B599:B600"/>
    <mergeCell ref="A601:A602"/>
    <mergeCell ref="B601:B602"/>
    <mergeCell ref="G589:G590"/>
    <mergeCell ref="C589:E589"/>
    <mergeCell ref="A591:A592"/>
    <mergeCell ref="B591:B592"/>
    <mergeCell ref="A589:A590"/>
    <mergeCell ref="A593:A594"/>
    <mergeCell ref="B593:B594"/>
    <mergeCell ref="G616:G617"/>
    <mergeCell ref="C616:E616"/>
    <mergeCell ref="A618:A619"/>
    <mergeCell ref="B618:B619"/>
    <mergeCell ref="A620:A621"/>
    <mergeCell ref="B620:B621"/>
    <mergeCell ref="A603:A604"/>
    <mergeCell ref="B603:B604"/>
    <mergeCell ref="A605:A606"/>
    <mergeCell ref="A622:A623"/>
    <mergeCell ref="B622:B623"/>
    <mergeCell ref="A624:A625"/>
    <mergeCell ref="B624:B625"/>
    <mergeCell ref="B605:B606"/>
    <mergeCell ref="B628:B629"/>
    <mergeCell ref="A630:A631"/>
    <mergeCell ref="B630:B631"/>
    <mergeCell ref="A632:A633"/>
    <mergeCell ref="B632:B633"/>
    <mergeCell ref="G643:G644"/>
    <mergeCell ref="A636:A637"/>
    <mergeCell ref="B636:B637"/>
    <mergeCell ref="G670:G671"/>
    <mergeCell ref="A643:A644"/>
    <mergeCell ref="B643:B644"/>
    <mergeCell ref="C643:E643"/>
    <mergeCell ref="A645:A646"/>
    <mergeCell ref="B645:B646"/>
    <mergeCell ref="A647:A648"/>
    <mergeCell ref="B647:B648"/>
    <mergeCell ref="A649:A650"/>
    <mergeCell ref="B653:B654"/>
    <mergeCell ref="A655:A656"/>
    <mergeCell ref="B655:B656"/>
    <mergeCell ref="A657:A658"/>
    <mergeCell ref="B657:B658"/>
    <mergeCell ref="B651:B652"/>
    <mergeCell ref="A653:A654"/>
    <mergeCell ref="B702:B703"/>
    <mergeCell ref="A688:A689"/>
    <mergeCell ref="B688:B689"/>
    <mergeCell ref="A690:A691"/>
    <mergeCell ref="B690:B691"/>
    <mergeCell ref="A693:F693"/>
    <mergeCell ref="A659:A660"/>
    <mergeCell ref="B659:B660"/>
    <mergeCell ref="A682:A683"/>
    <mergeCell ref="B682:B683"/>
    <mergeCell ref="A684:A685"/>
    <mergeCell ref="C700:E700"/>
    <mergeCell ref="B684:B685"/>
    <mergeCell ref="A686:A687"/>
    <mergeCell ref="B686:B687"/>
    <mergeCell ref="A676:A677"/>
    <mergeCell ref="B700:B701"/>
    <mergeCell ref="B712:B713"/>
    <mergeCell ref="A714:A715"/>
    <mergeCell ref="B714:B715"/>
    <mergeCell ref="A704:A705"/>
    <mergeCell ref="B704:B705"/>
    <mergeCell ref="A706:A707"/>
    <mergeCell ref="B706:B707"/>
    <mergeCell ref="A708:A709"/>
    <mergeCell ref="A702:A703"/>
    <mergeCell ref="B708:B709"/>
    <mergeCell ref="A716:A717"/>
    <mergeCell ref="B716:B717"/>
    <mergeCell ref="A712:A713"/>
    <mergeCell ref="G700:G701"/>
    <mergeCell ref="G727:G728"/>
    <mergeCell ref="C727:E727"/>
    <mergeCell ref="A710:A711"/>
    <mergeCell ref="B710:B711"/>
    <mergeCell ref="A700:A701"/>
    <mergeCell ref="A739:A740"/>
    <mergeCell ref="B739:B740"/>
    <mergeCell ref="A729:A730"/>
    <mergeCell ref="B729:B730"/>
    <mergeCell ref="A731:A732"/>
    <mergeCell ref="A718:A719"/>
    <mergeCell ref="B718:B719"/>
    <mergeCell ref="A720:A721"/>
    <mergeCell ref="B731:B732"/>
    <mergeCell ref="A733:A734"/>
    <mergeCell ref="A727:A728"/>
    <mergeCell ref="B727:B728"/>
    <mergeCell ref="B720:B721"/>
    <mergeCell ref="A737:A738"/>
    <mergeCell ref="B737:B738"/>
  </mergeCells>
  <phoneticPr fontId="2" type="noConversion"/>
  <pageMargins left="0.7" right="0.7" top="0.5600000000000000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05"/>
  <sheetViews>
    <sheetView topLeftCell="A190" zoomScale="80" zoomScaleNormal="80" workbookViewId="0">
      <selection activeCell="D199" sqref="D199"/>
    </sheetView>
  </sheetViews>
  <sheetFormatPr defaultRowHeight="18" customHeight="1"/>
  <cols>
    <col min="1" max="1" width="11.88671875" style="19" customWidth="1"/>
    <col min="2" max="4" width="11.88671875" style="105" customWidth="1"/>
    <col min="5" max="5" width="11.33203125" style="105" customWidth="1"/>
    <col min="6" max="6" width="11.33203125" style="104" customWidth="1"/>
    <col min="7" max="7" width="11.33203125" style="105" customWidth="1"/>
    <col min="8" max="11" width="11.88671875" style="105" customWidth="1"/>
    <col min="12" max="16384" width="8.88671875" style="105"/>
  </cols>
  <sheetData>
    <row r="1" spans="1:13" s="103" customFormat="1" ht="18" customHeight="1">
      <c r="A1" s="176" t="s">
        <v>337</v>
      </c>
      <c r="B1" s="176"/>
      <c r="C1" s="176"/>
      <c r="D1" s="176"/>
      <c r="E1" s="176" t="s">
        <v>339</v>
      </c>
      <c r="F1" s="176"/>
      <c r="G1" s="176"/>
      <c r="H1" s="176"/>
      <c r="I1" s="176"/>
      <c r="J1" s="176"/>
      <c r="K1" s="176"/>
      <c r="L1" s="176"/>
      <c r="M1" s="176"/>
    </row>
    <row r="2" spans="1:13" ht="18" customHeight="1">
      <c r="A2" s="177" t="s">
        <v>269</v>
      </c>
      <c r="B2" s="177"/>
      <c r="C2" s="177"/>
      <c r="D2" s="177"/>
      <c r="E2" s="37"/>
      <c r="H2" s="180" t="s">
        <v>343</v>
      </c>
      <c r="I2" s="180"/>
      <c r="J2" s="180"/>
      <c r="K2" s="180"/>
    </row>
    <row r="4" spans="1:13" ht="30" customHeight="1">
      <c r="A4" s="178" t="s">
        <v>141</v>
      </c>
      <c r="B4" s="175" t="s">
        <v>130</v>
      </c>
      <c r="C4" s="175"/>
      <c r="D4" s="175"/>
      <c r="E4" s="107"/>
      <c r="F4" s="175" t="s">
        <v>303</v>
      </c>
      <c r="H4" s="178" t="s">
        <v>141</v>
      </c>
      <c r="I4" s="175" t="s">
        <v>130</v>
      </c>
      <c r="J4" s="175"/>
      <c r="K4" s="175"/>
    </row>
    <row r="5" spans="1:13" ht="24" customHeight="1">
      <c r="A5" s="179"/>
      <c r="B5" s="106" t="s">
        <v>131</v>
      </c>
      <c r="C5" s="129" t="s">
        <v>132</v>
      </c>
      <c r="D5" s="106" t="s">
        <v>133</v>
      </c>
      <c r="E5" s="107"/>
      <c r="F5" s="175"/>
      <c r="H5" s="179"/>
      <c r="I5" s="106" t="s">
        <v>131</v>
      </c>
      <c r="J5" s="106" t="s">
        <v>132</v>
      </c>
      <c r="K5" s="106" t="s">
        <v>133</v>
      </c>
    </row>
    <row r="6" spans="1:13" ht="18" customHeight="1">
      <c r="A6" s="108">
        <v>30381623</v>
      </c>
      <c r="B6" s="109">
        <v>909930</v>
      </c>
      <c r="C6" s="130">
        <v>590327</v>
      </c>
      <c r="D6" s="109" t="s">
        <v>304</v>
      </c>
      <c r="E6" s="110"/>
      <c r="F6" s="106">
        <v>200</v>
      </c>
      <c r="H6" s="86">
        <v>30066433.581565499</v>
      </c>
      <c r="I6" s="111">
        <v>885456.46897710394</v>
      </c>
      <c r="J6" s="111">
        <v>563405.38536232943</v>
      </c>
      <c r="K6" s="112" t="s">
        <v>305</v>
      </c>
    </row>
    <row r="7" spans="1:13" ht="18" customHeight="1">
      <c r="A7" s="108">
        <v>13765603</v>
      </c>
      <c r="B7" s="109">
        <v>412280</v>
      </c>
      <c r="C7" s="130">
        <v>388559</v>
      </c>
      <c r="D7" s="109">
        <v>909930</v>
      </c>
      <c r="E7" s="110"/>
      <c r="F7" s="106">
        <v>199</v>
      </c>
      <c r="H7" s="86">
        <v>13452591.7721547</v>
      </c>
      <c r="I7" s="111">
        <v>396178.82768995594</v>
      </c>
      <c r="J7" s="111">
        <v>376995.02210255095</v>
      </c>
      <c r="K7" s="111">
        <v>885456.46897710394</v>
      </c>
    </row>
    <row r="8" spans="1:13" ht="18" customHeight="1">
      <c r="A8" s="108">
        <v>11252085</v>
      </c>
      <c r="B8" s="109">
        <v>337000</v>
      </c>
      <c r="C8" s="130">
        <v>347056</v>
      </c>
      <c r="D8" s="109">
        <v>412280</v>
      </c>
      <c r="E8" s="110"/>
      <c r="F8" s="106">
        <v>198</v>
      </c>
      <c r="H8" s="86">
        <v>11003947.10888</v>
      </c>
      <c r="I8" s="111">
        <v>324066.24235651601</v>
      </c>
      <c r="J8" s="111">
        <v>337071.60736928711</v>
      </c>
      <c r="K8" s="111">
        <v>396178.82768995594</v>
      </c>
    </row>
    <row r="9" spans="1:13" ht="18" customHeight="1">
      <c r="A9" s="108">
        <v>10115660</v>
      </c>
      <c r="B9" s="109">
        <v>302964</v>
      </c>
      <c r="C9" s="130">
        <v>320869</v>
      </c>
      <c r="D9" s="109">
        <v>337000</v>
      </c>
      <c r="E9" s="110"/>
      <c r="F9" s="106">
        <v>197</v>
      </c>
      <c r="H9" s="86">
        <v>9906906.9595385306</v>
      </c>
      <c r="I9" s="111">
        <v>291758.40995840973</v>
      </c>
      <c r="J9" s="111">
        <v>311643.59609963337</v>
      </c>
      <c r="K9" s="111">
        <v>324066.24235651601</v>
      </c>
    </row>
    <row r="10" spans="1:13" ht="18" customHeight="1">
      <c r="A10" s="108">
        <v>9446851</v>
      </c>
      <c r="B10" s="109">
        <v>282933</v>
      </c>
      <c r="C10" s="130">
        <v>301713</v>
      </c>
      <c r="D10" s="109">
        <v>302964</v>
      </c>
      <c r="E10" s="110"/>
      <c r="F10" s="106">
        <v>196</v>
      </c>
      <c r="H10" s="86">
        <v>9226680.0341115203</v>
      </c>
      <c r="I10" s="111">
        <v>271725.72700458427</v>
      </c>
      <c r="J10" s="111">
        <v>293097.25260256475</v>
      </c>
      <c r="K10" s="111">
        <v>291758.40995840973</v>
      </c>
    </row>
    <row r="11" spans="1:13" ht="18" customHeight="1">
      <c r="A11" s="108">
        <v>8926273</v>
      </c>
      <c r="B11" s="109">
        <v>267342</v>
      </c>
      <c r="C11" s="130">
        <v>286630</v>
      </c>
      <c r="D11" s="109">
        <v>282933</v>
      </c>
      <c r="E11" s="110"/>
      <c r="F11" s="106">
        <v>195</v>
      </c>
      <c r="H11" s="86">
        <v>8709334.3720459007</v>
      </c>
      <c r="I11" s="111">
        <v>256489.89725675178</v>
      </c>
      <c r="J11" s="111">
        <v>278502.93666852498</v>
      </c>
      <c r="K11" s="111">
        <v>271725.72700458427</v>
      </c>
    </row>
    <row r="12" spans="1:13" ht="18" customHeight="1">
      <c r="A12" s="108">
        <v>8503424</v>
      </c>
      <c r="B12" s="109">
        <v>254678</v>
      </c>
      <c r="C12" s="130">
        <v>274177</v>
      </c>
      <c r="D12" s="109">
        <v>267342</v>
      </c>
      <c r="E12" s="110"/>
      <c r="F12" s="106">
        <v>194</v>
      </c>
      <c r="H12" s="86">
        <v>8299404.0234513199</v>
      </c>
      <c r="I12" s="111">
        <v>244417.44849064137</v>
      </c>
      <c r="J12" s="111">
        <v>266391.53535291221</v>
      </c>
      <c r="K12" s="111">
        <v>256489.89725675178</v>
      </c>
    </row>
    <row r="13" spans="1:13" ht="18" customHeight="1">
      <c r="A13" s="108">
        <v>8149781</v>
      </c>
      <c r="B13" s="109">
        <v>244086</v>
      </c>
      <c r="C13" s="130">
        <v>263557</v>
      </c>
      <c r="D13" s="109">
        <v>254678</v>
      </c>
      <c r="E13" s="110"/>
      <c r="F13" s="106">
        <v>193</v>
      </c>
      <c r="H13" s="86">
        <v>7957594.0903578904</v>
      </c>
      <c r="I13" s="111">
        <v>234351.14596103987</v>
      </c>
      <c r="J13" s="111">
        <v>256107.73043150353</v>
      </c>
      <c r="K13" s="111">
        <v>244417.44849064137</v>
      </c>
    </row>
    <row r="14" spans="1:13" ht="18" customHeight="1">
      <c r="A14" s="108">
        <v>7848702</v>
      </c>
      <c r="B14" s="109">
        <v>235069</v>
      </c>
      <c r="C14" s="130">
        <v>254344</v>
      </c>
      <c r="D14" s="109">
        <v>244086</v>
      </c>
      <c r="E14" s="110"/>
      <c r="F14" s="106">
        <v>192</v>
      </c>
      <c r="H14" s="86">
        <v>7654347.8287947699</v>
      </c>
      <c r="I14" s="111">
        <v>225420.54355800597</v>
      </c>
      <c r="J14" s="111">
        <v>247199.88089327837</v>
      </c>
      <c r="K14" s="111">
        <v>234351.14596103987</v>
      </c>
    </row>
    <row r="15" spans="1:13" ht="18" customHeight="1">
      <c r="A15" s="108">
        <v>7562017</v>
      </c>
      <c r="B15" s="109">
        <v>226482</v>
      </c>
      <c r="C15" s="130">
        <v>246237</v>
      </c>
      <c r="D15" s="109">
        <v>235069</v>
      </c>
      <c r="E15" s="110"/>
      <c r="F15" s="106">
        <v>191</v>
      </c>
      <c r="H15" s="86">
        <v>7380934.2118664496</v>
      </c>
      <c r="I15" s="111">
        <v>217368.51253946693</v>
      </c>
      <c r="J15" s="111">
        <v>239252.8792500922</v>
      </c>
      <c r="K15" s="111">
        <v>225420.54355800597</v>
      </c>
    </row>
    <row r="16" spans="1:13" ht="18" customHeight="1">
      <c r="A16" s="108">
        <v>7300417</v>
      </c>
      <c r="B16" s="109">
        <v>218647</v>
      </c>
      <c r="C16" s="130">
        <v>238939</v>
      </c>
      <c r="D16" s="109">
        <v>226482</v>
      </c>
      <c r="E16" s="110"/>
      <c r="F16" s="106">
        <v>190</v>
      </c>
      <c r="H16" s="86">
        <v>7128611.0237839604</v>
      </c>
      <c r="I16" s="111">
        <v>209937.59465043765</v>
      </c>
      <c r="J16" s="111">
        <v>232301.56596404553</v>
      </c>
      <c r="K16" s="111">
        <v>217368.51253946693</v>
      </c>
    </row>
    <row r="17" spans="1:11" ht="18" customHeight="1">
      <c r="A17" s="108">
        <v>7068805</v>
      </c>
      <c r="B17" s="109">
        <v>211711</v>
      </c>
      <c r="C17" s="130">
        <v>232429</v>
      </c>
      <c r="D17" s="109">
        <v>218647</v>
      </c>
      <c r="E17" s="110"/>
      <c r="F17" s="106">
        <v>189</v>
      </c>
      <c r="H17" s="86">
        <v>6909484.3481863402</v>
      </c>
      <c r="I17" s="111">
        <v>203484.31405408774</v>
      </c>
      <c r="J17" s="111">
        <v>225935.15089620012</v>
      </c>
      <c r="K17" s="111">
        <v>209937.59465043765</v>
      </c>
    </row>
    <row r="18" spans="1:11" ht="18" customHeight="1">
      <c r="A18" s="108">
        <v>6866661</v>
      </c>
      <c r="B18" s="109">
        <v>205656</v>
      </c>
      <c r="C18" s="130">
        <v>226542</v>
      </c>
      <c r="D18" s="109">
        <v>211711</v>
      </c>
      <c r="E18" s="110"/>
      <c r="F18" s="106">
        <v>188</v>
      </c>
      <c r="H18" s="86">
        <v>6703394.90159819</v>
      </c>
      <c r="I18" s="111">
        <v>197414.9798520667</v>
      </c>
      <c r="J18" s="111">
        <v>220174.4238037063</v>
      </c>
      <c r="K18" s="111">
        <v>203484.31405408774</v>
      </c>
    </row>
    <row r="19" spans="1:11" ht="18" customHeight="1">
      <c r="A19" s="108">
        <v>6678504</v>
      </c>
      <c r="B19" s="109">
        <v>200021</v>
      </c>
      <c r="C19" s="130">
        <v>221111</v>
      </c>
      <c r="D19" s="109">
        <v>205656</v>
      </c>
      <c r="E19" s="110"/>
      <c r="F19" s="106">
        <v>187</v>
      </c>
      <c r="H19" s="86">
        <v>6517591.4127492895</v>
      </c>
      <c r="I19" s="111">
        <v>191943.06710546659</v>
      </c>
      <c r="J19" s="111">
        <v>214960.73377837872</v>
      </c>
      <c r="K19" s="111">
        <v>197414.9798520667</v>
      </c>
    </row>
    <row r="20" spans="1:11" ht="18" customHeight="1">
      <c r="A20" s="108">
        <v>6512422</v>
      </c>
      <c r="B20" s="109">
        <v>195047</v>
      </c>
      <c r="C20" s="130">
        <v>216117</v>
      </c>
      <c r="D20" s="109">
        <v>200021</v>
      </c>
      <c r="E20" s="110"/>
      <c r="F20" s="106">
        <v>186</v>
      </c>
      <c r="H20" s="86">
        <v>6351726.0734849405</v>
      </c>
      <c r="I20" s="111">
        <v>187058.33286413149</v>
      </c>
      <c r="J20" s="111">
        <v>210152.32836559639</v>
      </c>
      <c r="K20" s="111">
        <v>191943.06710546659</v>
      </c>
    </row>
    <row r="21" spans="1:11" ht="18" customHeight="1">
      <c r="A21" s="108">
        <v>6361375</v>
      </c>
      <c r="B21" s="109">
        <v>190523</v>
      </c>
      <c r="C21" s="130">
        <v>211470</v>
      </c>
      <c r="D21" s="109">
        <v>195047</v>
      </c>
      <c r="E21" s="110"/>
      <c r="F21" s="106">
        <v>185</v>
      </c>
      <c r="H21" s="86">
        <v>6204036.6197741004</v>
      </c>
      <c r="I21" s="111">
        <v>182708.87845234727</v>
      </c>
      <c r="J21" s="111">
        <v>205708.84822432857</v>
      </c>
      <c r="K21" s="111">
        <v>187058.33286413149</v>
      </c>
    </row>
    <row r="22" spans="1:11" ht="18" customHeight="1">
      <c r="A22" s="108">
        <v>6222410</v>
      </c>
      <c r="B22" s="109">
        <v>186361</v>
      </c>
      <c r="C22" s="130">
        <v>207173</v>
      </c>
      <c r="D22" s="109">
        <v>190523</v>
      </c>
      <c r="E22" s="110"/>
      <c r="F22" s="106">
        <v>184</v>
      </c>
      <c r="H22" s="86">
        <v>6066050.6288008196</v>
      </c>
      <c r="I22" s="111">
        <v>178645.19101818415</v>
      </c>
      <c r="J22" s="111">
        <v>201518.884225396</v>
      </c>
      <c r="K22" s="111">
        <v>182708.87845234727</v>
      </c>
    </row>
    <row r="23" spans="1:11" ht="18" customHeight="1">
      <c r="A23" s="108">
        <v>6091302</v>
      </c>
      <c r="B23" s="109">
        <v>182435</v>
      </c>
      <c r="C23" s="130">
        <v>203138</v>
      </c>
      <c r="D23" s="109">
        <v>186361</v>
      </c>
      <c r="E23" s="110"/>
      <c r="F23" s="106">
        <v>183</v>
      </c>
      <c r="H23" s="86">
        <v>5948839.8551189099</v>
      </c>
      <c r="I23" s="111">
        <v>175193.3337332519</v>
      </c>
      <c r="J23" s="111">
        <v>197576.02331023038</v>
      </c>
      <c r="K23" s="111">
        <v>178645.19101818415</v>
      </c>
    </row>
    <row r="24" spans="1:11" ht="18" customHeight="1">
      <c r="A24" s="108">
        <v>5974066</v>
      </c>
      <c r="B24" s="109">
        <v>178923</v>
      </c>
      <c r="C24" s="130">
        <v>199293</v>
      </c>
      <c r="D24" s="109">
        <v>182435</v>
      </c>
      <c r="E24" s="110"/>
      <c r="F24" s="106">
        <v>182</v>
      </c>
      <c r="H24" s="86">
        <v>5830104.08855859</v>
      </c>
      <c r="I24" s="111">
        <v>171696.56540805049</v>
      </c>
      <c r="J24" s="111">
        <v>193857.28390026256</v>
      </c>
      <c r="K24" s="111">
        <v>175193.3337332519</v>
      </c>
    </row>
    <row r="25" spans="1:11" ht="18" customHeight="1">
      <c r="A25" s="108">
        <v>5862677</v>
      </c>
      <c r="B25" s="109">
        <v>175587</v>
      </c>
      <c r="C25" s="130">
        <v>195664</v>
      </c>
      <c r="D25" s="109">
        <v>178923</v>
      </c>
      <c r="E25" s="110"/>
      <c r="F25" s="106">
        <v>181</v>
      </c>
      <c r="H25" s="86">
        <v>5717280.0567466998</v>
      </c>
      <c r="I25" s="111">
        <v>168373.89767119032</v>
      </c>
      <c r="J25" s="111">
        <v>190349.53309256968</v>
      </c>
      <c r="K25" s="111">
        <v>171696.56540805049</v>
      </c>
    </row>
    <row r="26" spans="1:11" ht="18" customHeight="1">
      <c r="A26" s="108">
        <v>5755521</v>
      </c>
      <c r="B26" s="109">
        <v>172378</v>
      </c>
      <c r="C26" s="130">
        <v>192218</v>
      </c>
      <c r="D26" s="109">
        <v>175587</v>
      </c>
      <c r="E26" s="110"/>
      <c r="F26" s="106">
        <v>180</v>
      </c>
      <c r="H26" s="86">
        <v>5610635.7567473501</v>
      </c>
      <c r="I26" s="111">
        <v>165233.22303620947</v>
      </c>
      <c r="J26" s="111">
        <v>186972.07266894981</v>
      </c>
      <c r="K26" s="111">
        <v>168373.89767119032</v>
      </c>
    </row>
    <row r="27" spans="1:11" ht="18" customHeight="1">
      <c r="A27" s="108">
        <v>5653408</v>
      </c>
      <c r="B27" s="109">
        <v>169320</v>
      </c>
      <c r="C27" s="130">
        <v>188937</v>
      </c>
      <c r="D27" s="109">
        <v>172378</v>
      </c>
      <c r="E27" s="110"/>
      <c r="F27" s="106">
        <v>179</v>
      </c>
      <c r="H27" s="86">
        <v>5509142.4557660604</v>
      </c>
      <c r="I27" s="111">
        <v>162244.24532231048</v>
      </c>
      <c r="J27" s="111">
        <v>183835.81645396753</v>
      </c>
      <c r="K27" s="111">
        <v>165233.22303620947</v>
      </c>
    </row>
    <row r="28" spans="1:11" ht="18" customHeight="1">
      <c r="A28" s="108">
        <v>5551270</v>
      </c>
      <c r="B28" s="109">
        <v>166261</v>
      </c>
      <c r="C28" s="130">
        <v>185715</v>
      </c>
      <c r="D28" s="109">
        <v>169320</v>
      </c>
      <c r="E28" s="110"/>
      <c r="F28" s="106">
        <v>178</v>
      </c>
      <c r="H28" s="86">
        <v>5413323.5686075799</v>
      </c>
      <c r="I28" s="111">
        <v>159422.37909549323</v>
      </c>
      <c r="J28" s="111">
        <v>180805.42501885295</v>
      </c>
      <c r="K28" s="111">
        <v>162244.24532231048</v>
      </c>
    </row>
    <row r="29" spans="1:11" ht="18" customHeight="1">
      <c r="A29" s="108">
        <v>5455831</v>
      </c>
      <c r="B29" s="109">
        <v>163402</v>
      </c>
      <c r="C29" s="130">
        <v>182758</v>
      </c>
      <c r="D29" s="109">
        <v>166261</v>
      </c>
      <c r="E29" s="110"/>
      <c r="F29" s="106">
        <v>177</v>
      </c>
      <c r="H29" s="86">
        <v>5320352.00595742</v>
      </c>
      <c r="I29" s="111">
        <v>156684.36657544601</v>
      </c>
      <c r="J29" s="111">
        <v>177818.85936004602</v>
      </c>
      <c r="K29" s="111">
        <v>159422.37909549323</v>
      </c>
    </row>
    <row r="30" spans="1:11" ht="18" customHeight="1">
      <c r="A30" s="108">
        <v>5364174</v>
      </c>
      <c r="B30" s="109">
        <v>160657</v>
      </c>
      <c r="C30" s="130">
        <v>179762</v>
      </c>
      <c r="D30" s="109">
        <v>163402</v>
      </c>
      <c r="E30" s="110"/>
      <c r="F30" s="106">
        <v>176</v>
      </c>
      <c r="H30" s="86">
        <v>5229125.9490149198</v>
      </c>
      <c r="I30" s="111">
        <v>153997.7591984894</v>
      </c>
      <c r="J30" s="111">
        <v>175096.91229188195</v>
      </c>
      <c r="K30" s="111">
        <v>156684.36657544601</v>
      </c>
    </row>
    <row r="31" spans="1:11" ht="18" customHeight="1">
      <c r="A31" s="108">
        <v>5271449</v>
      </c>
      <c r="B31" s="109">
        <v>157880</v>
      </c>
      <c r="C31" s="130">
        <v>177007</v>
      </c>
      <c r="D31" s="109">
        <v>160657</v>
      </c>
      <c r="E31" s="110"/>
      <c r="F31" s="106">
        <v>175</v>
      </c>
      <c r="H31" s="86">
        <v>5139575.73096753</v>
      </c>
      <c r="I31" s="111">
        <v>151360.50527699376</v>
      </c>
      <c r="J31" s="111">
        <v>172301.3962908276</v>
      </c>
      <c r="K31" s="111">
        <v>153997.7591984894</v>
      </c>
    </row>
    <row r="32" spans="1:11" ht="18" customHeight="1">
      <c r="A32" s="108">
        <v>5180742</v>
      </c>
      <c r="B32" s="109">
        <v>155163</v>
      </c>
      <c r="C32" s="130">
        <v>174303</v>
      </c>
      <c r="D32" s="109">
        <v>157880</v>
      </c>
      <c r="E32" s="110"/>
      <c r="F32" s="106">
        <v>174</v>
      </c>
      <c r="H32" s="86">
        <v>5051319.40243736</v>
      </c>
      <c r="I32" s="111">
        <v>148761.35640178024</v>
      </c>
      <c r="J32" s="111">
        <v>169688.81759366879</v>
      </c>
      <c r="K32" s="111">
        <v>151360.50527699376</v>
      </c>
    </row>
    <row r="33" spans="1:11" ht="18" customHeight="1">
      <c r="A33" s="108">
        <v>5092130</v>
      </c>
      <c r="B33" s="109">
        <v>152509</v>
      </c>
      <c r="C33" s="130">
        <v>171663</v>
      </c>
      <c r="D33" s="109">
        <v>155163</v>
      </c>
      <c r="E33" s="110"/>
      <c r="F33" s="106">
        <v>173</v>
      </c>
      <c r="H33" s="86">
        <v>4981604.4117513597</v>
      </c>
      <c r="I33" s="111">
        <v>146708.24992607755</v>
      </c>
      <c r="J33" s="111">
        <v>167131.66249342688</v>
      </c>
      <c r="K33" s="111">
        <v>148761.35640178024</v>
      </c>
    </row>
    <row r="34" spans="1:11" ht="18" customHeight="1">
      <c r="A34" s="108">
        <v>5012369</v>
      </c>
      <c r="B34" s="109">
        <v>150120</v>
      </c>
      <c r="C34" s="130">
        <v>169126</v>
      </c>
      <c r="D34" s="109">
        <v>152509</v>
      </c>
      <c r="E34" s="110"/>
      <c r="F34" s="106">
        <v>172</v>
      </c>
      <c r="H34" s="86">
        <v>4903715.3854027996</v>
      </c>
      <c r="I34" s="111">
        <v>144414.41810011244</v>
      </c>
      <c r="J34" s="111">
        <v>164716.03002310125</v>
      </c>
      <c r="K34" s="111">
        <v>146708.24992607755</v>
      </c>
    </row>
    <row r="35" spans="1:11" ht="18" customHeight="1">
      <c r="A35" s="108">
        <v>4942544</v>
      </c>
      <c r="B35" s="109">
        <v>148029</v>
      </c>
      <c r="C35" s="130">
        <v>166711</v>
      </c>
      <c r="D35" s="109">
        <v>150120</v>
      </c>
      <c r="E35" s="110"/>
      <c r="F35" s="106">
        <v>171</v>
      </c>
      <c r="H35" s="86">
        <v>4823596.2054220699</v>
      </c>
      <c r="I35" s="111">
        <v>142054.90824967995</v>
      </c>
      <c r="J35" s="111">
        <v>162244.36874608215</v>
      </c>
      <c r="K35" s="111">
        <v>144414.41810011244</v>
      </c>
    </row>
    <row r="36" spans="1:11" ht="18" customHeight="1">
      <c r="A36" s="108">
        <v>4866360</v>
      </c>
      <c r="B36" s="109">
        <v>145747</v>
      </c>
      <c r="C36" s="130">
        <v>164220</v>
      </c>
      <c r="D36" s="109">
        <v>148029</v>
      </c>
      <c r="E36" s="110"/>
      <c r="F36" s="106">
        <v>170</v>
      </c>
      <c r="H36" s="86">
        <v>4741203.5629072897</v>
      </c>
      <c r="I36" s="111">
        <v>139628.44492761968</v>
      </c>
      <c r="J36" s="111">
        <v>160012.1021843382</v>
      </c>
      <c r="K36" s="111">
        <v>142054.90824967995</v>
      </c>
    </row>
    <row r="37" spans="1:11" ht="18" customHeight="1">
      <c r="A37" s="108">
        <v>4786459</v>
      </c>
      <c r="B37" s="109">
        <v>143354</v>
      </c>
      <c r="C37" s="130">
        <v>161920</v>
      </c>
      <c r="D37" s="109">
        <v>145747</v>
      </c>
      <c r="E37" s="110"/>
      <c r="F37" s="106">
        <v>169</v>
      </c>
      <c r="H37" s="86">
        <v>4671997.3275322402</v>
      </c>
      <c r="I37" s="111">
        <v>137590.32129582448</v>
      </c>
      <c r="J37" s="111">
        <v>157615.057126317</v>
      </c>
      <c r="K37" s="111">
        <v>139628.44492761968</v>
      </c>
    </row>
    <row r="38" spans="1:11" ht="18" customHeight="1">
      <c r="A38" s="108">
        <v>4711133</v>
      </c>
      <c r="B38" s="109">
        <v>141098</v>
      </c>
      <c r="C38" s="130">
        <v>159498</v>
      </c>
      <c r="D38" s="109">
        <v>143354</v>
      </c>
      <c r="E38" s="110"/>
      <c r="F38" s="106">
        <v>168</v>
      </c>
      <c r="H38" s="86">
        <v>4595511.1425676998</v>
      </c>
      <c r="I38" s="111">
        <v>135337.80314861875</v>
      </c>
      <c r="J38" s="111">
        <v>155453.83839821495</v>
      </c>
      <c r="K38" s="111">
        <v>137590.32129582448</v>
      </c>
    </row>
    <row r="39" spans="1:11" ht="18" customHeight="1">
      <c r="A39" s="108">
        <v>4639469</v>
      </c>
      <c r="B39" s="109">
        <v>138952</v>
      </c>
      <c r="C39" s="130">
        <v>157342</v>
      </c>
      <c r="D39" s="109">
        <v>141098</v>
      </c>
      <c r="E39" s="110"/>
      <c r="F39" s="106">
        <v>167</v>
      </c>
      <c r="H39" s="86">
        <v>4521265.1523980796</v>
      </c>
      <c r="I39" s="111">
        <v>133151.25873812343</v>
      </c>
      <c r="J39" s="111">
        <v>153213.54192092104</v>
      </c>
      <c r="K39" s="111">
        <v>135337.80314861875</v>
      </c>
    </row>
    <row r="40" spans="1:11" ht="18" customHeight="1">
      <c r="A40" s="108">
        <v>4568031</v>
      </c>
      <c r="B40" s="109">
        <v>136813</v>
      </c>
      <c r="C40" s="130">
        <v>154998</v>
      </c>
      <c r="D40" s="109">
        <v>138952</v>
      </c>
      <c r="E40" s="110"/>
      <c r="F40" s="106">
        <v>166</v>
      </c>
      <c r="H40" s="86">
        <v>4452668.4105417496</v>
      </c>
      <c r="I40" s="111">
        <v>131131.08469045453</v>
      </c>
      <c r="J40" s="111">
        <v>151058.76533949375</v>
      </c>
      <c r="K40" s="111">
        <v>133151.25873812343</v>
      </c>
    </row>
    <row r="41" spans="1:11" ht="18" customHeight="1">
      <c r="A41" s="108">
        <v>4496873</v>
      </c>
      <c r="B41" s="109">
        <v>134681</v>
      </c>
      <c r="C41" s="130">
        <v>152942</v>
      </c>
      <c r="D41" s="109">
        <v>136813</v>
      </c>
      <c r="E41" s="110"/>
      <c r="F41" s="106">
        <v>165</v>
      </c>
      <c r="H41" s="86">
        <v>4381194.0162238898</v>
      </c>
      <c r="I41" s="111">
        <v>129026.16377779355</v>
      </c>
      <c r="J41" s="111">
        <v>148976.40213712867</v>
      </c>
      <c r="K41" s="111">
        <v>131131.08469045453</v>
      </c>
    </row>
    <row r="42" spans="1:11" ht="18" customHeight="1">
      <c r="A42" s="108">
        <v>4430949</v>
      </c>
      <c r="B42" s="109">
        <v>132707</v>
      </c>
      <c r="C42" s="130">
        <v>150713</v>
      </c>
      <c r="D42" s="109">
        <v>134681</v>
      </c>
      <c r="E42" s="110"/>
      <c r="F42" s="106">
        <v>164</v>
      </c>
      <c r="H42" s="86">
        <v>4312067.3552776799</v>
      </c>
      <c r="I42" s="111">
        <v>126990.38361292768</v>
      </c>
      <c r="J42" s="111">
        <v>146844.69038476795</v>
      </c>
      <c r="K42" s="111">
        <v>129026.16377779355</v>
      </c>
    </row>
    <row r="43" spans="1:11" ht="18" customHeight="1">
      <c r="A43" s="108">
        <v>4364393</v>
      </c>
      <c r="B43" s="109">
        <v>130714</v>
      </c>
      <c r="C43" s="130">
        <v>148703</v>
      </c>
      <c r="D43" s="109">
        <v>132707</v>
      </c>
      <c r="E43" s="110"/>
      <c r="F43" s="106">
        <v>163</v>
      </c>
      <c r="H43" s="86">
        <v>4243865.2829429796</v>
      </c>
      <c r="I43" s="111">
        <v>124981.83258267074</v>
      </c>
      <c r="J43" s="111">
        <v>144884.74250723593</v>
      </c>
      <c r="K43" s="111">
        <v>126990.38361292768</v>
      </c>
    </row>
    <row r="44" spans="1:11" ht="18" customHeight="1">
      <c r="A44" s="108">
        <v>4297149</v>
      </c>
      <c r="B44" s="109">
        <v>128700</v>
      </c>
      <c r="C44" s="130">
        <v>146611</v>
      </c>
      <c r="D44" s="109">
        <v>130714</v>
      </c>
      <c r="E44" s="110"/>
      <c r="F44" s="106">
        <v>162</v>
      </c>
      <c r="H44" s="86">
        <v>4181821.71782387</v>
      </c>
      <c r="I44" s="111">
        <v>123154.64958991298</v>
      </c>
      <c r="J44" s="111">
        <v>142805.93342184898</v>
      </c>
      <c r="K44" s="111">
        <v>124981.83258267074</v>
      </c>
    </row>
    <row r="45" spans="1:11" ht="18" customHeight="1">
      <c r="A45" s="108">
        <v>4232295</v>
      </c>
      <c r="B45" s="109">
        <v>126757</v>
      </c>
      <c r="C45" s="130">
        <v>144592</v>
      </c>
      <c r="D45" s="109">
        <v>128700</v>
      </c>
      <c r="E45" s="110"/>
      <c r="F45" s="106">
        <v>161</v>
      </c>
      <c r="H45" s="86">
        <v>4117698.0309206601</v>
      </c>
      <c r="I45" s="111">
        <v>121266.20701061345</v>
      </c>
      <c r="J45" s="111">
        <v>140899.22182320256</v>
      </c>
      <c r="K45" s="111">
        <v>123154.64958991298</v>
      </c>
    </row>
    <row r="46" spans="1:11" ht="18" customHeight="1">
      <c r="A46" s="108">
        <v>4173210</v>
      </c>
      <c r="B46" s="109">
        <v>124988</v>
      </c>
      <c r="C46" s="130">
        <v>142640</v>
      </c>
      <c r="D46" s="109">
        <v>126757</v>
      </c>
      <c r="E46" s="110"/>
      <c r="F46" s="106">
        <v>160</v>
      </c>
      <c r="H46" s="86">
        <v>4058689.77956363</v>
      </c>
      <c r="I46" s="111">
        <v>119528.4140081489</v>
      </c>
      <c r="J46" s="111">
        <v>138956.42365012341</v>
      </c>
      <c r="K46" s="111">
        <v>121266.20701061345</v>
      </c>
    </row>
    <row r="47" spans="1:11" ht="18" customHeight="1">
      <c r="A47" s="108">
        <v>4112280</v>
      </c>
      <c r="B47" s="109">
        <v>123163</v>
      </c>
      <c r="C47" s="130">
        <v>140653</v>
      </c>
      <c r="D47" s="109">
        <v>124988</v>
      </c>
      <c r="E47" s="110"/>
      <c r="F47" s="106">
        <v>159</v>
      </c>
      <c r="H47" s="86">
        <v>4003740.57837519</v>
      </c>
      <c r="I47" s="111">
        <v>117910.16003314935</v>
      </c>
      <c r="J47" s="111">
        <v>137029.69337298768</v>
      </c>
      <c r="K47" s="111">
        <v>119528.4140081489</v>
      </c>
    </row>
    <row r="48" spans="1:11" ht="18" customHeight="1">
      <c r="A48" s="108">
        <v>4053530</v>
      </c>
      <c r="B48" s="109">
        <v>121403</v>
      </c>
      <c r="C48" s="130">
        <v>138704</v>
      </c>
      <c r="D48" s="109">
        <v>123163</v>
      </c>
      <c r="E48" s="110"/>
      <c r="F48" s="106">
        <v>158</v>
      </c>
      <c r="H48" s="86">
        <v>3951643.8937492399</v>
      </c>
      <c r="I48" s="111">
        <v>116375.91267091512</v>
      </c>
      <c r="J48" s="111">
        <v>135175.32942882177</v>
      </c>
      <c r="K48" s="111">
        <v>117910.16003314935</v>
      </c>
    </row>
    <row r="49" spans="1:11" ht="18" customHeight="1">
      <c r="A49" s="108">
        <v>4001591</v>
      </c>
      <c r="B49" s="109">
        <v>119848</v>
      </c>
      <c r="C49" s="130">
        <v>136840</v>
      </c>
      <c r="D49" s="109">
        <v>121403</v>
      </c>
      <c r="E49" s="110"/>
      <c r="F49" s="106">
        <v>157</v>
      </c>
      <c r="H49" s="86">
        <v>3896738.5439315299</v>
      </c>
      <c r="I49" s="111">
        <v>114758.95011878356</v>
      </c>
      <c r="J49" s="111">
        <v>133251.94449347997</v>
      </c>
      <c r="K49" s="111">
        <v>116375.91267091512</v>
      </c>
    </row>
    <row r="50" spans="1:11" ht="18" customHeight="1">
      <c r="A50" s="108">
        <v>3950935</v>
      </c>
      <c r="B50" s="109">
        <v>118331</v>
      </c>
      <c r="C50" s="130">
        <v>134891</v>
      </c>
      <c r="D50" s="109">
        <v>119848</v>
      </c>
      <c r="E50" s="110"/>
      <c r="F50" s="106">
        <v>156</v>
      </c>
      <c r="H50" s="86">
        <v>3842947.70679045</v>
      </c>
      <c r="I50" s="111">
        <v>113174.80996497876</v>
      </c>
      <c r="J50" s="111">
        <v>131450.16525345814</v>
      </c>
      <c r="K50" s="111">
        <v>114758.95011878356</v>
      </c>
    </row>
    <row r="51" spans="1:11" ht="18" customHeight="1">
      <c r="A51" s="108">
        <v>3896263</v>
      </c>
      <c r="B51" s="109">
        <v>116693</v>
      </c>
      <c r="C51" s="130">
        <v>133090</v>
      </c>
      <c r="D51" s="109">
        <v>118331</v>
      </c>
      <c r="E51" s="110"/>
      <c r="F51" s="106">
        <v>155</v>
      </c>
      <c r="H51" s="86">
        <v>3789156.8372166799</v>
      </c>
      <c r="I51" s="111">
        <v>111590.66885603123</v>
      </c>
      <c r="J51" s="111">
        <v>129590.03647564846</v>
      </c>
      <c r="K51" s="111">
        <v>113174.80996497876</v>
      </c>
    </row>
    <row r="52" spans="1:11" ht="18" customHeight="1">
      <c r="A52" s="108">
        <v>3844106</v>
      </c>
      <c r="B52" s="109">
        <v>115131</v>
      </c>
      <c r="C52" s="130">
        <v>131228</v>
      </c>
      <c r="D52" s="109">
        <v>116693</v>
      </c>
      <c r="E52" s="110"/>
      <c r="F52" s="106">
        <v>154</v>
      </c>
      <c r="H52" s="86">
        <v>3738379.5060858498</v>
      </c>
      <c r="I52" s="111">
        <v>110095.27645422828</v>
      </c>
      <c r="J52" s="111">
        <v>127722.81929100573</v>
      </c>
      <c r="K52" s="111">
        <v>111590.66885603123</v>
      </c>
    </row>
    <row r="53" spans="1:11" ht="18" customHeight="1">
      <c r="A53" s="108">
        <v>3791237</v>
      </c>
      <c r="B53" s="109">
        <v>113548</v>
      </c>
      <c r="C53" s="130">
        <v>129345</v>
      </c>
      <c r="D53" s="109">
        <v>115131</v>
      </c>
      <c r="E53" s="110"/>
      <c r="F53" s="106">
        <v>153</v>
      </c>
      <c r="H53" s="86">
        <v>3690564.3678934299</v>
      </c>
      <c r="I53" s="111">
        <v>108687.12063446152</v>
      </c>
      <c r="J53" s="111">
        <v>125920.78429060744</v>
      </c>
      <c r="K53" s="111">
        <v>110095.27645422828</v>
      </c>
    </row>
    <row r="54" spans="1:11" ht="18" customHeight="1">
      <c r="A54" s="108">
        <v>3739836</v>
      </c>
      <c r="B54" s="109">
        <v>112008</v>
      </c>
      <c r="C54" s="130">
        <v>127535</v>
      </c>
      <c r="D54" s="109">
        <v>113548</v>
      </c>
      <c r="E54" s="110"/>
      <c r="F54" s="106">
        <v>152</v>
      </c>
      <c r="H54" s="86">
        <v>3641099.0553094302</v>
      </c>
      <c r="I54" s="111">
        <v>107230.36717886273</v>
      </c>
      <c r="J54" s="111">
        <v>124080.35222051019</v>
      </c>
      <c r="K54" s="111">
        <v>108687.12063446152</v>
      </c>
    </row>
    <row r="55" spans="1:11" ht="18" customHeight="1">
      <c r="A55" s="108">
        <v>3692830</v>
      </c>
      <c r="B55" s="109">
        <v>110600</v>
      </c>
      <c r="C55" s="130">
        <v>125628</v>
      </c>
      <c r="D55" s="109">
        <v>112008</v>
      </c>
      <c r="E55" s="110"/>
      <c r="F55" s="106">
        <v>151</v>
      </c>
      <c r="H55" s="86">
        <v>3592058.7388602402</v>
      </c>
      <c r="I55" s="111">
        <v>105786.12985943408</v>
      </c>
      <c r="J55" s="111">
        <v>122270.23334873383</v>
      </c>
      <c r="K55" s="111">
        <v>107230.36717886273</v>
      </c>
    </row>
    <row r="56" spans="1:11" ht="18" customHeight="1">
      <c r="A56" s="108">
        <v>3644512</v>
      </c>
      <c r="B56" s="109">
        <v>109153</v>
      </c>
      <c r="C56" s="130">
        <v>123800</v>
      </c>
      <c r="D56" s="109">
        <v>110600</v>
      </c>
      <c r="E56" s="110"/>
      <c r="F56" s="106">
        <v>150</v>
      </c>
      <c r="H56" s="86">
        <v>3542706.1169088399</v>
      </c>
      <c r="I56" s="111">
        <v>104332.69514296534</v>
      </c>
      <c r="J56" s="111">
        <v>120506.18874638152</v>
      </c>
      <c r="K56" s="111">
        <v>105786.12985943408</v>
      </c>
    </row>
    <row r="57" spans="1:11" ht="18" customHeight="1">
      <c r="A57" s="108">
        <v>3597016</v>
      </c>
      <c r="B57" s="109">
        <v>107731</v>
      </c>
      <c r="C57" s="130">
        <v>122012</v>
      </c>
      <c r="D57" s="109">
        <v>109153</v>
      </c>
      <c r="E57" s="110"/>
      <c r="F57" s="106">
        <v>149</v>
      </c>
      <c r="H57" s="86">
        <v>3502249.50874699</v>
      </c>
      <c r="I57" s="111">
        <v>103141.24803259886</v>
      </c>
      <c r="J57" s="111">
        <v>118682.73742206159</v>
      </c>
      <c r="K57" s="111">
        <v>104332.69514296534</v>
      </c>
    </row>
    <row r="58" spans="1:11" ht="18" customHeight="1">
      <c r="A58" s="108">
        <v>3550502</v>
      </c>
      <c r="B58" s="109">
        <v>106338</v>
      </c>
      <c r="C58" s="130">
        <v>120187</v>
      </c>
      <c r="D58" s="109">
        <v>107731</v>
      </c>
      <c r="E58" s="110"/>
      <c r="F58" s="106">
        <v>148</v>
      </c>
      <c r="H58" s="86">
        <v>3463429.6008830201</v>
      </c>
      <c r="I58" s="111">
        <v>101998.00174600494</v>
      </c>
      <c r="J58" s="111">
        <v>116969.91898669543</v>
      </c>
      <c r="K58" s="111">
        <v>103141.24803259886</v>
      </c>
    </row>
    <row r="59" spans="1:11" ht="18" customHeight="1">
      <c r="A59" s="108">
        <v>3506933</v>
      </c>
      <c r="B59" s="109">
        <v>105033</v>
      </c>
      <c r="C59" s="130">
        <v>118455</v>
      </c>
      <c r="D59" s="109">
        <v>106338</v>
      </c>
      <c r="E59" s="110"/>
      <c r="F59" s="106">
        <v>147</v>
      </c>
      <c r="H59" s="86">
        <v>3416398.2439935198</v>
      </c>
      <c r="I59" s="111">
        <v>100612.92828560916</v>
      </c>
      <c r="J59" s="111">
        <v>115173.36664701582</v>
      </c>
      <c r="K59" s="111">
        <v>101998.00174600494</v>
      </c>
    </row>
    <row r="60" spans="1:11" ht="18" customHeight="1">
      <c r="A60" s="108">
        <v>3471528</v>
      </c>
      <c r="B60" s="109">
        <v>103972</v>
      </c>
      <c r="C60" s="130">
        <v>116683</v>
      </c>
      <c r="D60" s="109">
        <v>105033</v>
      </c>
      <c r="E60" s="110"/>
      <c r="F60" s="106">
        <v>146</v>
      </c>
      <c r="H60" s="86">
        <v>3377113.8015482998</v>
      </c>
      <c r="I60" s="111">
        <v>99456.001455597434</v>
      </c>
      <c r="J60" s="111">
        <v>113518.79399012151</v>
      </c>
      <c r="K60" s="111">
        <v>100612.92828560916</v>
      </c>
    </row>
    <row r="61" spans="1:11" ht="18" customHeight="1">
      <c r="A61" s="108">
        <v>3425959</v>
      </c>
      <c r="B61" s="109">
        <v>102607</v>
      </c>
      <c r="C61" s="130">
        <v>114979</v>
      </c>
      <c r="D61" s="109">
        <v>103972</v>
      </c>
      <c r="E61" s="110"/>
      <c r="F61" s="106">
        <v>145</v>
      </c>
      <c r="H61" s="86">
        <v>3333924.3691277099</v>
      </c>
      <c r="I61" s="111">
        <v>98184.07267081106</v>
      </c>
      <c r="J61" s="111">
        <v>111830.36135213351</v>
      </c>
      <c r="K61" s="111">
        <v>99456.001455597434</v>
      </c>
    </row>
    <row r="62" spans="1:11" ht="18" customHeight="1">
      <c r="A62" s="108">
        <v>3387221</v>
      </c>
      <c r="B62" s="109">
        <v>101447</v>
      </c>
      <c r="C62" s="130">
        <v>113256</v>
      </c>
      <c r="D62" s="109">
        <v>102607</v>
      </c>
      <c r="E62" s="110"/>
      <c r="F62" s="106">
        <v>144</v>
      </c>
      <c r="H62" s="86">
        <v>3294962.1028622398</v>
      </c>
      <c r="I62" s="111">
        <v>97036.633929292962</v>
      </c>
      <c r="J62" s="111">
        <v>110203.23866061146</v>
      </c>
      <c r="K62" s="111">
        <v>98184.07267081106</v>
      </c>
    </row>
    <row r="63" spans="1:11" ht="18" customHeight="1">
      <c r="A63" s="108">
        <v>3345490</v>
      </c>
      <c r="B63" s="109">
        <v>100197</v>
      </c>
      <c r="C63" s="130">
        <v>111625</v>
      </c>
      <c r="D63" s="109">
        <v>101447</v>
      </c>
      <c r="E63" s="110"/>
      <c r="F63" s="106">
        <v>143</v>
      </c>
      <c r="H63" s="86">
        <v>3254082.1469547502</v>
      </c>
      <c r="I63" s="111">
        <v>95832.71922781739</v>
      </c>
      <c r="J63" s="111">
        <v>108567.7549249845</v>
      </c>
      <c r="K63" s="111">
        <v>97036.633929292962</v>
      </c>
    </row>
    <row r="64" spans="1:11" ht="18" customHeight="1">
      <c r="A64" s="108">
        <v>3306785</v>
      </c>
      <c r="B64" s="109">
        <v>99038</v>
      </c>
      <c r="C64" s="130">
        <v>109994</v>
      </c>
      <c r="D64" s="109">
        <v>100197</v>
      </c>
      <c r="E64" s="110"/>
      <c r="F64" s="106">
        <v>142</v>
      </c>
      <c r="H64" s="86">
        <v>3215061.9445695998</v>
      </c>
      <c r="I64" s="111">
        <v>94683.574267574717</v>
      </c>
      <c r="J64" s="111">
        <v>106918.33399118374</v>
      </c>
      <c r="K64" s="111">
        <v>95832.71922781739</v>
      </c>
    </row>
    <row r="65" spans="1:11" ht="18" customHeight="1">
      <c r="A65" s="108">
        <v>3267318</v>
      </c>
      <c r="B65" s="109">
        <v>97856</v>
      </c>
      <c r="C65" s="130">
        <v>108274</v>
      </c>
      <c r="D65" s="109">
        <v>99038</v>
      </c>
      <c r="E65" s="110"/>
      <c r="F65" s="106">
        <v>141</v>
      </c>
      <c r="H65" s="86">
        <v>3181969.3125179498</v>
      </c>
      <c r="I65" s="111">
        <v>93708.996253653619</v>
      </c>
      <c r="J65" s="111">
        <v>105355.40999814034</v>
      </c>
      <c r="K65" s="111">
        <v>94683.574267574717</v>
      </c>
    </row>
    <row r="66" spans="1:11" ht="18" customHeight="1">
      <c r="A66" s="108">
        <v>3228881</v>
      </c>
      <c r="B66" s="109">
        <v>96705</v>
      </c>
      <c r="C66" s="130">
        <v>106726</v>
      </c>
      <c r="D66" s="109">
        <v>97856</v>
      </c>
      <c r="E66" s="110"/>
      <c r="F66" s="106">
        <v>140</v>
      </c>
      <c r="H66" s="86">
        <v>3141890.1624960299</v>
      </c>
      <c r="I66" s="111">
        <v>92528.665285508076</v>
      </c>
      <c r="J66" s="111">
        <v>103801.95789585392</v>
      </c>
      <c r="K66" s="111">
        <v>93708.996253653619</v>
      </c>
    </row>
    <row r="67" spans="1:11" ht="18" customHeight="1">
      <c r="A67" s="108">
        <v>3194032</v>
      </c>
      <c r="B67" s="109">
        <v>95661</v>
      </c>
      <c r="C67" s="130">
        <v>105129</v>
      </c>
      <c r="D67" s="109">
        <v>96705</v>
      </c>
      <c r="E67" s="110"/>
      <c r="F67" s="106">
        <v>139</v>
      </c>
      <c r="H67" s="86">
        <v>3102800.1944478001</v>
      </c>
      <c r="I67" s="111">
        <v>91377.465726487717</v>
      </c>
      <c r="J67" s="111">
        <v>102208.41613256129</v>
      </c>
      <c r="K67" s="111">
        <v>92528.665285508076</v>
      </c>
    </row>
    <row r="68" spans="1:11" ht="18" customHeight="1">
      <c r="A68" s="108">
        <v>3157015</v>
      </c>
      <c r="B68" s="109">
        <v>94553</v>
      </c>
      <c r="C68" s="130">
        <v>103561</v>
      </c>
      <c r="D68" s="109">
        <v>95661</v>
      </c>
      <c r="E68" s="110"/>
      <c r="F68" s="106">
        <v>138</v>
      </c>
      <c r="H68" s="86">
        <v>3066317.3925185502</v>
      </c>
      <c r="I68" s="111">
        <v>90303.047209671306</v>
      </c>
      <c r="J68" s="111">
        <v>100691.04408083059</v>
      </c>
      <c r="K68" s="111">
        <v>91377.465726487717</v>
      </c>
    </row>
    <row r="69" spans="1:11" ht="18" customHeight="1">
      <c r="A69" s="108">
        <v>3117028</v>
      </c>
      <c r="B69" s="109">
        <v>93355</v>
      </c>
      <c r="C69" s="130">
        <v>101962</v>
      </c>
      <c r="D69" s="109">
        <v>94553</v>
      </c>
      <c r="E69" s="110"/>
      <c r="F69" s="106">
        <v>137</v>
      </c>
      <c r="H69" s="86">
        <v>3026659.1238338598</v>
      </c>
      <c r="I69" s="111">
        <v>89135.111196907179</v>
      </c>
      <c r="J69" s="111">
        <v>99229.342506173736</v>
      </c>
      <c r="K69" s="111">
        <v>90303.047209671306</v>
      </c>
    </row>
    <row r="70" spans="1:11" ht="18" customHeight="1">
      <c r="A70" s="108">
        <v>3081739</v>
      </c>
      <c r="B70" s="109">
        <v>92298</v>
      </c>
      <c r="C70" s="130">
        <v>100511</v>
      </c>
      <c r="D70" s="109">
        <v>93355</v>
      </c>
      <c r="E70" s="110"/>
      <c r="F70" s="106">
        <v>136</v>
      </c>
      <c r="H70" s="86">
        <v>3000490.7064124402</v>
      </c>
      <c r="I70" s="111">
        <v>88364.451303846363</v>
      </c>
      <c r="J70" s="111">
        <v>97726.731890169394</v>
      </c>
      <c r="K70" s="111">
        <v>89135.111196907179</v>
      </c>
    </row>
    <row r="71" spans="1:11" ht="18" customHeight="1">
      <c r="A71" s="108">
        <v>3043368</v>
      </c>
      <c r="B71" s="109">
        <v>91149</v>
      </c>
      <c r="C71" s="130">
        <v>99031</v>
      </c>
      <c r="D71" s="109">
        <v>92298</v>
      </c>
      <c r="E71" s="110"/>
      <c r="F71" s="106">
        <v>135</v>
      </c>
      <c r="H71" s="86">
        <v>2984021.5236100801</v>
      </c>
      <c r="I71" s="111">
        <v>87879.433870316861</v>
      </c>
      <c r="J71" s="111">
        <v>96230.67269337998</v>
      </c>
      <c r="K71" s="111">
        <v>88364.451303846363</v>
      </c>
    </row>
    <row r="72" spans="1:11" ht="18" customHeight="1">
      <c r="A72" s="108">
        <v>3006985</v>
      </c>
      <c r="B72" s="109">
        <v>90059</v>
      </c>
      <c r="C72" s="130">
        <v>97485</v>
      </c>
      <c r="D72" s="109">
        <v>91149</v>
      </c>
      <c r="E72" s="110"/>
      <c r="F72" s="106">
        <v>134</v>
      </c>
      <c r="H72" s="86">
        <v>2945360.5868966901</v>
      </c>
      <c r="I72" s="111">
        <v>86740.869284107524</v>
      </c>
      <c r="J72" s="111">
        <v>94837.650063995301</v>
      </c>
      <c r="K72" s="111">
        <v>87879.433870316861</v>
      </c>
    </row>
    <row r="73" spans="1:11" ht="18" customHeight="1">
      <c r="A73" s="108">
        <v>2996127</v>
      </c>
      <c r="B73" s="109">
        <v>89734</v>
      </c>
      <c r="C73" s="130">
        <v>96103</v>
      </c>
      <c r="D73" s="109">
        <v>90059</v>
      </c>
      <c r="E73" s="110"/>
      <c r="F73" s="106">
        <v>133</v>
      </c>
      <c r="H73" s="86">
        <v>2909687.7416121</v>
      </c>
      <c r="I73" s="111">
        <v>85690.303990476343</v>
      </c>
      <c r="J73" s="111">
        <v>93421.777364703332</v>
      </c>
      <c r="K73" s="111">
        <v>86740.869284107524</v>
      </c>
    </row>
    <row r="74" spans="1:11" ht="18" customHeight="1">
      <c r="A74" s="108">
        <v>2962877</v>
      </c>
      <c r="B74" s="109">
        <v>88738</v>
      </c>
      <c r="C74" s="130">
        <v>94627</v>
      </c>
      <c r="D74" s="109">
        <v>89734</v>
      </c>
      <c r="E74" s="110"/>
      <c r="F74" s="106">
        <v>132</v>
      </c>
      <c r="H74" s="86">
        <v>2883750.8700424801</v>
      </c>
      <c r="I74" s="111">
        <v>84926.46312275104</v>
      </c>
      <c r="J74" s="111">
        <v>91922.154712552045</v>
      </c>
      <c r="K74" s="111">
        <v>85690.303990476343</v>
      </c>
    </row>
    <row r="75" spans="1:11" ht="18" customHeight="1">
      <c r="A75" s="108">
        <v>2925016</v>
      </c>
      <c r="B75" s="124">
        <v>87604</v>
      </c>
      <c r="C75" s="131">
        <v>93160</v>
      </c>
      <c r="D75" s="124">
        <v>88738</v>
      </c>
      <c r="E75" s="110"/>
      <c r="F75" s="106">
        <v>131</v>
      </c>
      <c r="H75" s="86">
        <v>2846928.3181123999</v>
      </c>
      <c r="I75" s="111">
        <v>83842.038968410183</v>
      </c>
      <c r="J75" s="111">
        <v>90471.281676093306</v>
      </c>
      <c r="K75" s="111">
        <v>84926.46312275104</v>
      </c>
    </row>
    <row r="76" spans="1:11" ht="18" customHeight="1">
      <c r="A76" s="108">
        <v>2897240</v>
      </c>
      <c r="B76" s="109">
        <v>86772</v>
      </c>
      <c r="C76" s="130">
        <v>91674</v>
      </c>
      <c r="D76" s="109">
        <v>87604</v>
      </c>
      <c r="E76" s="110"/>
      <c r="F76" s="106">
        <v>130</v>
      </c>
      <c r="H76" s="86">
        <v>2812204.6294207401</v>
      </c>
      <c r="I76" s="111">
        <v>82819.426336440796</v>
      </c>
      <c r="J76" s="111">
        <v>89204.053742630946</v>
      </c>
      <c r="K76" s="111">
        <v>83842.038968410183</v>
      </c>
    </row>
    <row r="77" spans="1:11" ht="18" customHeight="1">
      <c r="A77" s="108">
        <v>2864721</v>
      </c>
      <c r="B77" s="109">
        <v>85798</v>
      </c>
      <c r="C77" s="130">
        <v>90364</v>
      </c>
      <c r="D77" s="109">
        <v>86772</v>
      </c>
      <c r="E77" s="110"/>
      <c r="F77" s="106">
        <v>129</v>
      </c>
      <c r="H77" s="86">
        <v>2786579.1742016398</v>
      </c>
      <c r="I77" s="111">
        <v>82064.756680238293</v>
      </c>
      <c r="J77" s="111">
        <v>87779.471165989453</v>
      </c>
      <c r="K77" s="111">
        <v>82819.426336440796</v>
      </c>
    </row>
    <row r="78" spans="1:11" ht="18" customHeight="1">
      <c r="A78" s="108">
        <v>2829665</v>
      </c>
      <c r="B78" s="109">
        <v>84748</v>
      </c>
      <c r="C78" s="130">
        <v>88973</v>
      </c>
      <c r="D78" s="109">
        <v>85798</v>
      </c>
      <c r="E78" s="110"/>
      <c r="F78" s="106">
        <v>128</v>
      </c>
      <c r="H78" s="86">
        <v>2752446.6527510998</v>
      </c>
      <c r="I78" s="111">
        <v>81059.553923519896</v>
      </c>
      <c r="J78" s="111">
        <v>86454.245270453248</v>
      </c>
      <c r="K78" s="111">
        <v>82064.756680238293</v>
      </c>
    </row>
    <row r="79" spans="1:11" ht="18" customHeight="1">
      <c r="A79" s="108">
        <v>2800245</v>
      </c>
      <c r="B79" s="109">
        <v>83867</v>
      </c>
      <c r="C79" s="130">
        <v>87592</v>
      </c>
      <c r="D79" s="109">
        <v>84748</v>
      </c>
      <c r="E79" s="110"/>
      <c r="F79" s="106">
        <v>127</v>
      </c>
      <c r="H79" s="86">
        <v>2719832.0878177099</v>
      </c>
      <c r="I79" s="111">
        <v>80099.054986231553</v>
      </c>
      <c r="J79" s="111">
        <v>85215.199560264446</v>
      </c>
      <c r="K79" s="111">
        <v>81059.553923519896</v>
      </c>
    </row>
    <row r="80" spans="1:11" ht="18" customHeight="1">
      <c r="A80" s="108">
        <v>2770592</v>
      </c>
      <c r="B80" s="109">
        <v>82979</v>
      </c>
      <c r="C80" s="130">
        <v>86395</v>
      </c>
      <c r="D80" s="109">
        <v>83867</v>
      </c>
      <c r="E80" s="110"/>
      <c r="F80" s="106">
        <v>126</v>
      </c>
      <c r="H80" s="86">
        <v>2696897.3842327199</v>
      </c>
      <c r="I80" s="111">
        <v>79423.627965653606</v>
      </c>
      <c r="J80" s="111">
        <v>83907.108145945007</v>
      </c>
      <c r="K80" s="111">
        <v>80099.054986231553</v>
      </c>
    </row>
    <row r="81" spans="1:11" ht="18" customHeight="1">
      <c r="A81" s="108">
        <v>2738962</v>
      </c>
      <c r="B81" s="109">
        <v>82032</v>
      </c>
      <c r="C81" s="130">
        <v>85032</v>
      </c>
      <c r="D81" s="109">
        <v>82979</v>
      </c>
      <c r="E81" s="110"/>
      <c r="F81" s="106">
        <v>125</v>
      </c>
      <c r="H81" s="86">
        <v>2669759.5183331501</v>
      </c>
      <c r="I81" s="111">
        <v>78624.41781491127</v>
      </c>
      <c r="J81" s="111">
        <v>82720.388209989571</v>
      </c>
      <c r="K81" s="111">
        <v>79423.627965653606</v>
      </c>
    </row>
    <row r="82" spans="1:11" ht="18" customHeight="1">
      <c r="A82" s="108">
        <v>2706757</v>
      </c>
      <c r="B82" s="109">
        <v>81067</v>
      </c>
      <c r="C82" s="130">
        <v>83809</v>
      </c>
      <c r="D82" s="109">
        <v>82032</v>
      </c>
      <c r="E82" s="110"/>
      <c r="F82" s="106">
        <v>124</v>
      </c>
      <c r="H82" s="86">
        <v>2638718.7037770599</v>
      </c>
      <c r="I82" s="111">
        <v>77710.265826234419</v>
      </c>
      <c r="J82" s="111">
        <v>81424.270974800122</v>
      </c>
      <c r="K82" s="111">
        <v>78624.41781491127</v>
      </c>
    </row>
    <row r="83" spans="1:11" ht="18" customHeight="1">
      <c r="A83" s="108">
        <v>2688097</v>
      </c>
      <c r="B83" s="109">
        <v>80509</v>
      </c>
      <c r="C83" s="130">
        <v>82656</v>
      </c>
      <c r="D83" s="109">
        <v>81067</v>
      </c>
      <c r="E83" s="110"/>
      <c r="F83" s="106">
        <v>123</v>
      </c>
      <c r="H83" s="86">
        <v>2607618.3923522299</v>
      </c>
      <c r="I83" s="111">
        <v>76794.361654773165</v>
      </c>
      <c r="J83" s="111">
        <v>80248.656398109262</v>
      </c>
      <c r="K83" s="111">
        <v>77710.265826234419</v>
      </c>
    </row>
    <row r="84" spans="1:11" ht="18" customHeight="1">
      <c r="A84" s="108">
        <v>2656588</v>
      </c>
      <c r="B84" s="109">
        <v>79565</v>
      </c>
      <c r="C84" s="130">
        <v>82082</v>
      </c>
      <c r="D84" s="109">
        <v>80509</v>
      </c>
      <c r="E84" s="110"/>
      <c r="F84" s="106">
        <v>122</v>
      </c>
      <c r="H84" s="86">
        <v>2581974.3458729601</v>
      </c>
      <c r="I84" s="111">
        <v>76039.144485958677</v>
      </c>
      <c r="J84" s="111">
        <v>79085.024794073091</v>
      </c>
      <c r="K84" s="111">
        <v>76794.361654773165</v>
      </c>
    </row>
    <row r="85" spans="1:11" ht="18" customHeight="1">
      <c r="A85" s="108">
        <v>2624208</v>
      </c>
      <c r="B85" s="109">
        <v>78595</v>
      </c>
      <c r="C85" s="130">
        <v>80839</v>
      </c>
      <c r="D85" s="109">
        <v>79565</v>
      </c>
      <c r="E85" s="110"/>
      <c r="F85" s="106">
        <v>121</v>
      </c>
      <c r="H85" s="86">
        <v>2550166.8993301699</v>
      </c>
      <c r="I85" s="111">
        <v>75102.415185273509</v>
      </c>
      <c r="J85" s="111">
        <v>78372.441313895688</v>
      </c>
      <c r="K85" s="111">
        <v>76039.144485958677</v>
      </c>
    </row>
    <row r="86" spans="1:11" ht="18" customHeight="1">
      <c r="A86" s="108">
        <v>2596687</v>
      </c>
      <c r="B86" s="109">
        <v>77771</v>
      </c>
      <c r="C86" s="130">
        <v>79666</v>
      </c>
      <c r="D86" s="109">
        <v>78595</v>
      </c>
      <c r="E86" s="110"/>
      <c r="F86" s="106">
        <v>120</v>
      </c>
      <c r="H86" s="86">
        <v>2517029.00081649</v>
      </c>
      <c r="I86" s="111">
        <v>74126.504074045632</v>
      </c>
      <c r="J86" s="111">
        <v>77190.646944606648</v>
      </c>
      <c r="K86" s="111">
        <v>75102.415185273509</v>
      </c>
    </row>
    <row r="87" spans="1:11" ht="18" customHeight="1">
      <c r="A87" s="108">
        <v>2567920</v>
      </c>
      <c r="B87" s="109">
        <v>76909</v>
      </c>
      <c r="C87" s="130">
        <v>78386</v>
      </c>
      <c r="D87" s="109">
        <v>77771</v>
      </c>
      <c r="E87" s="110"/>
      <c r="F87" s="106">
        <v>119</v>
      </c>
      <c r="H87" s="86">
        <v>2500002.88257707</v>
      </c>
      <c r="I87" s="111">
        <v>73625.084891894716</v>
      </c>
      <c r="J87" s="111">
        <v>76049.239240553361</v>
      </c>
      <c r="K87" s="111">
        <v>74126.504074045632</v>
      </c>
    </row>
    <row r="88" spans="1:11" ht="18" customHeight="1">
      <c r="A88" s="108">
        <v>2535908</v>
      </c>
      <c r="B88" s="109">
        <v>75950</v>
      </c>
      <c r="C88" s="130">
        <v>77176</v>
      </c>
      <c r="D88" s="109">
        <v>76909</v>
      </c>
      <c r="E88" s="110"/>
      <c r="F88" s="106">
        <v>118</v>
      </c>
      <c r="H88" s="86">
        <v>2491480.8959432598</v>
      </c>
      <c r="I88" s="111">
        <v>73374.112385529006</v>
      </c>
      <c r="J88" s="111">
        <v>74991.288063942193</v>
      </c>
      <c r="K88" s="111">
        <v>73625.084891894716</v>
      </c>
    </row>
    <row r="89" spans="1:11" ht="18" customHeight="1">
      <c r="A89" s="108">
        <v>2505862</v>
      </c>
      <c r="B89" s="109">
        <v>75051</v>
      </c>
      <c r="C89" s="130">
        <v>76117</v>
      </c>
      <c r="D89" s="109">
        <v>75950</v>
      </c>
      <c r="E89" s="110"/>
      <c r="F89" s="106">
        <v>117</v>
      </c>
      <c r="H89" s="86">
        <v>2459899.7371970299</v>
      </c>
      <c r="I89" s="111">
        <v>72444.047260452528</v>
      </c>
      <c r="J89" s="111">
        <v>73867.725298210134</v>
      </c>
      <c r="K89" s="111">
        <v>73374.112385529006</v>
      </c>
    </row>
    <row r="90" spans="1:11" ht="18" customHeight="1">
      <c r="A90" s="108">
        <v>2499875</v>
      </c>
      <c r="B90" s="109">
        <v>74871</v>
      </c>
      <c r="C90" s="130">
        <v>74948</v>
      </c>
      <c r="D90" s="109">
        <v>75051</v>
      </c>
      <c r="E90" s="110"/>
      <c r="F90" s="106">
        <v>116</v>
      </c>
      <c r="H90" s="86">
        <v>2428994.75130411</v>
      </c>
      <c r="I90" s="111">
        <v>71533.895425906041</v>
      </c>
      <c r="J90" s="111">
        <v>72775.599235242567</v>
      </c>
      <c r="K90" s="111">
        <v>72444.047260452528</v>
      </c>
    </row>
    <row r="91" spans="1:11" ht="18" customHeight="1">
      <c r="A91" s="108">
        <v>2479675</v>
      </c>
      <c r="B91" s="109">
        <v>74266</v>
      </c>
      <c r="C91" s="130">
        <v>73837</v>
      </c>
      <c r="D91" s="109">
        <v>74871</v>
      </c>
      <c r="E91" s="110"/>
      <c r="F91" s="106">
        <v>115</v>
      </c>
      <c r="H91" s="86">
        <v>2402788.3081982499</v>
      </c>
      <c r="I91" s="111">
        <v>70762.115676438465</v>
      </c>
      <c r="J91" s="111">
        <v>71420.801450914776</v>
      </c>
      <c r="K91" s="111">
        <v>71533.895425906041</v>
      </c>
    </row>
    <row r="92" spans="1:11" ht="18" customHeight="1">
      <c r="A92" s="108">
        <v>2448114</v>
      </c>
      <c r="B92" s="109">
        <v>73321</v>
      </c>
      <c r="C92" s="130">
        <v>72404</v>
      </c>
      <c r="D92" s="109">
        <v>74266</v>
      </c>
      <c r="E92" s="110"/>
      <c r="F92" s="106">
        <v>114</v>
      </c>
      <c r="H92" s="86">
        <v>2387225.2483632402</v>
      </c>
      <c r="I92" s="111">
        <v>70303.783564297424</v>
      </c>
      <c r="J92" s="111">
        <v>70474.416565495587</v>
      </c>
      <c r="K92" s="111">
        <v>70762.115676438465</v>
      </c>
    </row>
    <row r="93" spans="1:11" ht="18" customHeight="1">
      <c r="A93" s="108">
        <v>2417470</v>
      </c>
      <c r="B93" s="109">
        <v>72403</v>
      </c>
      <c r="C93" s="130">
        <v>71536</v>
      </c>
      <c r="D93" s="109">
        <v>73321</v>
      </c>
      <c r="E93" s="110"/>
      <c r="F93" s="106">
        <v>113</v>
      </c>
      <c r="H93" s="86">
        <v>2356042.24716875</v>
      </c>
      <c r="I93" s="111">
        <v>69385.444179119688</v>
      </c>
      <c r="J93" s="111">
        <v>69324.372839768388</v>
      </c>
      <c r="K93" s="111">
        <v>70303.783564297424</v>
      </c>
    </row>
    <row r="94" spans="1:11" ht="18" customHeight="1">
      <c r="A94" s="108">
        <v>2399405</v>
      </c>
      <c r="B94" s="109">
        <v>71862</v>
      </c>
      <c r="C94" s="130">
        <v>70282</v>
      </c>
      <c r="D94" s="109">
        <v>72403</v>
      </c>
      <c r="E94" s="110"/>
      <c r="F94" s="106">
        <v>112</v>
      </c>
      <c r="H94" s="86">
        <v>2327497.8730967501</v>
      </c>
      <c r="I94" s="111">
        <v>68544.812362699289</v>
      </c>
      <c r="J94" s="111">
        <v>68235.385555643996</v>
      </c>
      <c r="K94" s="111">
        <v>69385.444179119688</v>
      </c>
    </row>
    <row r="95" spans="1:11" ht="18" customHeight="1">
      <c r="A95" s="108">
        <v>2376880</v>
      </c>
      <c r="B95" s="109">
        <v>71188</v>
      </c>
      <c r="C95" s="130">
        <v>69136</v>
      </c>
      <c r="D95" s="109">
        <v>71862</v>
      </c>
      <c r="E95" s="110"/>
      <c r="F95" s="106">
        <v>111</v>
      </c>
      <c r="H95" s="86">
        <v>2302926.61207795</v>
      </c>
      <c r="I95" s="111">
        <v>67821.188725695625</v>
      </c>
      <c r="J95" s="111">
        <v>66795.904917284017</v>
      </c>
      <c r="K95" s="111">
        <v>68544.812362699289</v>
      </c>
    </row>
    <row r="96" spans="1:11" ht="18" customHeight="1">
      <c r="A96" s="108">
        <v>2347059</v>
      </c>
      <c r="B96" s="109">
        <v>70294</v>
      </c>
      <c r="C96" s="130">
        <v>67703</v>
      </c>
      <c r="D96" s="109">
        <v>71188</v>
      </c>
      <c r="E96" s="110"/>
      <c r="F96" s="106">
        <v>110</v>
      </c>
      <c r="H96" s="86">
        <v>2286706.3740776498</v>
      </c>
      <c r="I96" s="111">
        <v>67343.502716586794</v>
      </c>
      <c r="J96" s="111">
        <v>65802.66776355615</v>
      </c>
      <c r="K96" s="111">
        <v>67821.188725695625</v>
      </c>
    </row>
    <row r="97" spans="1:11" ht="18" customHeight="1">
      <c r="A97" s="108">
        <v>2318995</v>
      </c>
      <c r="B97" s="109">
        <v>69454</v>
      </c>
      <c r="C97" s="130">
        <v>66705</v>
      </c>
      <c r="D97" s="109">
        <v>70294</v>
      </c>
      <c r="E97" s="110"/>
      <c r="F97" s="106">
        <v>109</v>
      </c>
      <c r="H97" s="86">
        <v>2256900.8755159699</v>
      </c>
      <c r="I97" s="111">
        <v>66465.730783945313</v>
      </c>
      <c r="J97" s="111">
        <v>64742.075445444549</v>
      </c>
      <c r="K97" s="111">
        <v>67343.502716586794</v>
      </c>
    </row>
    <row r="98" spans="1:11" ht="18" customHeight="1">
      <c r="A98" s="108">
        <v>2299647</v>
      </c>
      <c r="B98" s="109">
        <v>68874</v>
      </c>
      <c r="C98" s="130">
        <v>65575</v>
      </c>
      <c r="D98" s="109">
        <v>69454</v>
      </c>
      <c r="E98" s="110"/>
      <c r="F98" s="106">
        <v>108</v>
      </c>
      <c r="H98" s="86">
        <v>2231074.7320713</v>
      </c>
      <c r="I98" s="111">
        <v>65705.150859499787</v>
      </c>
      <c r="J98" s="111">
        <v>63518.841823734001</v>
      </c>
      <c r="K98" s="111">
        <v>66465.730783945313</v>
      </c>
    </row>
    <row r="99" spans="1:11" ht="18" customHeight="1">
      <c r="A99" s="108">
        <v>2277858</v>
      </c>
      <c r="B99" s="109">
        <v>68222</v>
      </c>
      <c r="C99" s="130">
        <v>64218</v>
      </c>
      <c r="D99" s="109">
        <v>68874</v>
      </c>
      <c r="E99" s="110"/>
      <c r="F99" s="106">
        <v>107</v>
      </c>
      <c r="H99" s="86">
        <v>2204876.53145742</v>
      </c>
      <c r="I99" s="111">
        <v>64933.613851421018</v>
      </c>
      <c r="J99" s="111">
        <v>62228.721164161638</v>
      </c>
      <c r="K99" s="111">
        <v>65705.150859499787</v>
      </c>
    </row>
    <row r="100" spans="1:11" ht="18" customHeight="1">
      <c r="A100" s="108">
        <v>2249084</v>
      </c>
      <c r="B100" s="109">
        <v>67360</v>
      </c>
      <c r="C100" s="130">
        <v>63038</v>
      </c>
      <c r="D100" s="109">
        <v>68222</v>
      </c>
      <c r="E100" s="110"/>
      <c r="F100" s="106">
        <v>106</v>
      </c>
      <c r="H100" s="86">
        <v>2196578.1464989302</v>
      </c>
      <c r="I100" s="111">
        <v>64689.226414393495</v>
      </c>
      <c r="J100" s="111">
        <v>61060.381900740802</v>
      </c>
      <c r="K100" s="111">
        <v>64933.613851421018</v>
      </c>
    </row>
    <row r="101" spans="1:11" ht="18" customHeight="1">
      <c r="A101" s="108">
        <v>2222333</v>
      </c>
      <c r="B101" s="109">
        <v>66559</v>
      </c>
      <c r="C101" s="130">
        <v>61721</v>
      </c>
      <c r="D101" s="109">
        <v>67360</v>
      </c>
      <c r="E101" s="110"/>
      <c r="F101" s="106">
        <v>105</v>
      </c>
      <c r="H101" s="86">
        <v>2170963.3449558401</v>
      </c>
      <c r="I101" s="111">
        <v>63934.870508949491</v>
      </c>
      <c r="J101" s="111">
        <v>59954.383115855417</v>
      </c>
      <c r="K101" s="111">
        <v>64689.226414393495</v>
      </c>
    </row>
    <row r="102" spans="1:11" ht="18" customHeight="1">
      <c r="A102" s="108">
        <v>2201244</v>
      </c>
      <c r="B102" s="109">
        <v>65927</v>
      </c>
      <c r="C102" s="130">
        <v>60678</v>
      </c>
      <c r="D102" s="109">
        <v>66559</v>
      </c>
      <c r="E102" s="110"/>
      <c r="F102" s="106">
        <v>104</v>
      </c>
      <c r="H102" s="86">
        <v>2145289.4873973699</v>
      </c>
      <c r="I102" s="111">
        <v>63178.775403852545</v>
      </c>
      <c r="J102" s="111">
        <v>58740.038920813538</v>
      </c>
      <c r="K102" s="111">
        <v>63934.870508949491</v>
      </c>
    </row>
    <row r="103" spans="1:11" ht="18" customHeight="1">
      <c r="A103" s="108">
        <v>2191994</v>
      </c>
      <c r="B103" s="109">
        <v>65650</v>
      </c>
      <c r="C103" s="130">
        <v>59374</v>
      </c>
      <c r="D103" s="109">
        <v>65927</v>
      </c>
      <c r="E103" s="110"/>
      <c r="F103" s="106">
        <v>103</v>
      </c>
      <c r="H103" s="86">
        <v>2117159.72983352</v>
      </c>
      <c r="I103" s="111">
        <v>62350.354043597166</v>
      </c>
      <c r="J103" s="111">
        <v>57800.207895058265</v>
      </c>
      <c r="K103" s="111">
        <v>63178.775403852545</v>
      </c>
    </row>
    <row r="104" spans="1:11" ht="18" customHeight="1">
      <c r="A104" s="108">
        <v>2164216</v>
      </c>
      <c r="B104" s="109">
        <v>64818</v>
      </c>
      <c r="C104" s="130">
        <v>58462</v>
      </c>
      <c r="D104" s="109">
        <v>65650</v>
      </c>
      <c r="E104" s="110"/>
      <c r="F104" s="106">
        <v>102</v>
      </c>
      <c r="H104" s="86">
        <v>2099111.9722545599</v>
      </c>
      <c r="I104" s="111">
        <v>61818.847582896786</v>
      </c>
      <c r="J104" s="111">
        <v>56698.674125175879</v>
      </c>
      <c r="K104" s="111">
        <v>62350.354043597166</v>
      </c>
    </row>
    <row r="105" spans="1:11" ht="18" customHeight="1">
      <c r="A105" s="108">
        <v>2139783</v>
      </c>
      <c r="B105" s="109">
        <v>64087</v>
      </c>
      <c r="C105" s="130">
        <v>57308</v>
      </c>
      <c r="D105" s="109">
        <v>64818</v>
      </c>
      <c r="E105" s="110"/>
      <c r="F105" s="106">
        <v>101</v>
      </c>
      <c r="H105" s="86">
        <v>2079597.3181020899</v>
      </c>
      <c r="I105" s="111">
        <v>61244.141018106551</v>
      </c>
      <c r="J105" s="111">
        <v>55637.098352541281</v>
      </c>
      <c r="K105" s="111">
        <v>61818.847582896786</v>
      </c>
    </row>
    <row r="106" spans="1:11" ht="18" customHeight="1">
      <c r="A106" s="108">
        <v>2111042</v>
      </c>
      <c r="B106" s="109">
        <v>63226</v>
      </c>
      <c r="C106" s="130">
        <v>56203</v>
      </c>
      <c r="D106" s="109">
        <v>64087</v>
      </c>
      <c r="E106" s="110"/>
      <c r="F106" s="106">
        <v>100</v>
      </c>
      <c r="H106" s="86">
        <v>2054866.9353916801</v>
      </c>
      <c r="I106" s="111">
        <v>60515.831247284979</v>
      </c>
      <c r="J106" s="111">
        <v>54471.982204519452</v>
      </c>
      <c r="K106" s="111">
        <v>61244.141018106551</v>
      </c>
    </row>
    <row r="107" spans="1:11" ht="18" customHeight="1">
      <c r="A107" s="108">
        <v>2096392</v>
      </c>
      <c r="B107" s="109">
        <v>62787</v>
      </c>
      <c r="C107" s="130">
        <v>55042</v>
      </c>
      <c r="D107" s="109">
        <v>63226</v>
      </c>
      <c r="E107" s="110"/>
      <c r="F107" s="106">
        <v>99</v>
      </c>
      <c r="H107" s="86">
        <v>2028095.4677412</v>
      </c>
      <c r="I107" s="111">
        <v>59727.411524978343</v>
      </c>
      <c r="J107" s="111">
        <v>53627.036524602256</v>
      </c>
      <c r="K107" s="111">
        <v>60515.831247284979</v>
      </c>
    </row>
    <row r="108" spans="1:11" ht="18" customHeight="1">
      <c r="A108" s="108">
        <v>2074162</v>
      </c>
      <c r="B108" s="109">
        <v>62121</v>
      </c>
      <c r="C108" s="130">
        <v>54183</v>
      </c>
      <c r="D108" s="109">
        <v>62787</v>
      </c>
      <c r="E108" s="110"/>
      <c r="F108" s="106">
        <v>98</v>
      </c>
      <c r="H108" s="86">
        <v>2003430.30070913</v>
      </c>
      <c r="I108" s="111">
        <v>59001.022355883877</v>
      </c>
      <c r="J108" s="111">
        <v>52589.269913699194</v>
      </c>
      <c r="K108" s="111">
        <v>59727.411524978343</v>
      </c>
    </row>
    <row r="109" spans="1:11" ht="18" customHeight="1">
      <c r="A109" s="108">
        <v>2049147</v>
      </c>
      <c r="B109" s="109">
        <v>61372</v>
      </c>
      <c r="C109" s="130">
        <v>53111</v>
      </c>
      <c r="D109" s="109">
        <v>62121</v>
      </c>
      <c r="E109" s="110"/>
      <c r="F109" s="106">
        <v>97</v>
      </c>
      <c r="H109" s="86">
        <v>2000000</v>
      </c>
      <c r="I109" s="111">
        <v>58900</v>
      </c>
      <c r="J109" s="111">
        <v>51640.296319507128</v>
      </c>
      <c r="K109" s="111">
        <v>59001.022355883877</v>
      </c>
    </row>
    <row r="110" spans="1:11" ht="18" customHeight="1">
      <c r="A110" s="108">
        <v>2022517</v>
      </c>
      <c r="B110" s="109">
        <v>60574</v>
      </c>
      <c r="C110" s="130">
        <v>52181</v>
      </c>
      <c r="D110" s="109">
        <v>61372</v>
      </c>
      <c r="E110" s="110"/>
      <c r="F110" s="106">
        <v>96</v>
      </c>
      <c r="H110" s="86">
        <v>1999902.55432744</v>
      </c>
      <c r="I110" s="111">
        <v>58897.13022494311</v>
      </c>
      <c r="J110" s="111">
        <v>50694.546867415404</v>
      </c>
      <c r="K110" s="111">
        <v>58900</v>
      </c>
    </row>
    <row r="111" spans="1:11" ht="18" customHeight="1">
      <c r="A111" s="108">
        <v>2001326</v>
      </c>
      <c r="B111" s="109">
        <v>59940</v>
      </c>
      <c r="C111" s="130">
        <v>51204</v>
      </c>
      <c r="D111" s="109">
        <v>60574</v>
      </c>
      <c r="E111" s="110"/>
      <c r="F111" s="106">
        <v>95</v>
      </c>
      <c r="H111" s="86">
        <v>1984722.1494927099</v>
      </c>
      <c r="I111" s="111">
        <v>58450.06730256031</v>
      </c>
      <c r="J111" s="111">
        <v>49808.531952521269</v>
      </c>
      <c r="K111" s="111">
        <v>58897.13022494311</v>
      </c>
    </row>
    <row r="112" spans="1:11" ht="18" customHeight="1">
      <c r="A112" s="108">
        <v>2000000</v>
      </c>
      <c r="B112" s="109">
        <v>59900</v>
      </c>
      <c r="C112" s="130">
        <v>50359</v>
      </c>
      <c r="D112" s="109">
        <v>59940</v>
      </c>
      <c r="E112" s="110"/>
      <c r="F112" s="106">
        <v>94</v>
      </c>
      <c r="H112" s="86">
        <v>1958102.6305698699</v>
      </c>
      <c r="I112" s="111">
        <v>57666.122470282666</v>
      </c>
      <c r="J112" s="111">
        <v>48989.158740241044</v>
      </c>
      <c r="K112" s="111">
        <v>58450.06730256031</v>
      </c>
    </row>
    <row r="113" spans="1:11" ht="18" customHeight="1">
      <c r="A113" s="108">
        <v>1999764</v>
      </c>
      <c r="B113" s="109">
        <v>59893</v>
      </c>
      <c r="C113" s="130">
        <v>49383</v>
      </c>
      <c r="D113" s="109">
        <v>59900</v>
      </c>
      <c r="E113" s="110"/>
      <c r="F113" s="106">
        <v>93</v>
      </c>
      <c r="H113" s="86">
        <v>1933239.9271209701</v>
      </c>
      <c r="I113" s="111">
        <v>56933.91585371257</v>
      </c>
      <c r="J113" s="111">
        <v>48033.104934278621</v>
      </c>
      <c r="K113" s="111">
        <v>57666.122470282666</v>
      </c>
    </row>
    <row r="114" spans="1:11" ht="18" customHeight="1">
      <c r="A114" s="108">
        <v>1982457</v>
      </c>
      <c r="B114" s="109">
        <v>59375</v>
      </c>
      <c r="C114" s="130">
        <v>48466</v>
      </c>
      <c r="D114" s="109">
        <v>59893</v>
      </c>
      <c r="E114" s="110"/>
      <c r="F114" s="106">
        <v>92</v>
      </c>
      <c r="H114" s="86">
        <v>1908276.2202246799</v>
      </c>
      <c r="I114" s="111">
        <v>56198.734685616822</v>
      </c>
      <c r="J114" s="111">
        <v>47104.148445789826</v>
      </c>
      <c r="K114" s="111">
        <v>56933.91585371257</v>
      </c>
    </row>
    <row r="115" spans="1:11" ht="18" customHeight="1">
      <c r="A115" s="108">
        <v>1956276</v>
      </c>
      <c r="B115" s="109">
        <v>58590</v>
      </c>
      <c r="C115" s="130">
        <v>47492</v>
      </c>
      <c r="D115" s="109">
        <v>59375</v>
      </c>
      <c r="E115" s="110"/>
      <c r="F115" s="106">
        <v>91</v>
      </c>
      <c r="H115" s="86">
        <v>1900000</v>
      </c>
      <c r="I115" s="111">
        <v>55955</v>
      </c>
      <c r="J115" s="111">
        <v>46225.272086674733</v>
      </c>
      <c r="K115" s="111">
        <v>56198.734685616822</v>
      </c>
    </row>
    <row r="116" spans="1:11" ht="18" customHeight="1">
      <c r="A116" s="108">
        <v>1930811</v>
      </c>
      <c r="B116" s="109">
        <v>57828</v>
      </c>
      <c r="C116" s="130">
        <v>46489</v>
      </c>
      <c r="D116" s="109">
        <v>58590</v>
      </c>
      <c r="E116" s="110"/>
      <c r="F116" s="106">
        <v>90</v>
      </c>
      <c r="H116" s="86">
        <v>1885426.6634561501</v>
      </c>
      <c r="I116" s="111">
        <v>55525.815238783623</v>
      </c>
      <c r="J116" s="111">
        <v>45249.2973090097</v>
      </c>
      <c r="K116" s="111">
        <v>55955</v>
      </c>
    </row>
    <row r="117" spans="1:11" ht="18" customHeight="1">
      <c r="A117" s="108">
        <v>1906681</v>
      </c>
      <c r="B117" s="109">
        <v>57105</v>
      </c>
      <c r="C117" s="130">
        <v>45627</v>
      </c>
      <c r="D117" s="109">
        <v>57828</v>
      </c>
      <c r="E117" s="110"/>
      <c r="F117" s="106">
        <v>89</v>
      </c>
      <c r="H117" s="86">
        <v>1859838.67591514</v>
      </c>
      <c r="I117" s="111">
        <v>54772.249005700876</v>
      </c>
      <c r="J117" s="111">
        <v>44453.419850766077</v>
      </c>
      <c r="K117" s="111">
        <v>55525.815238783623</v>
      </c>
    </row>
    <row r="118" spans="1:11" ht="18" customHeight="1">
      <c r="A118" s="108">
        <v>1900000</v>
      </c>
      <c r="B118" s="109">
        <v>56905</v>
      </c>
      <c r="C118" s="130">
        <v>44726</v>
      </c>
      <c r="D118" s="109">
        <v>57105</v>
      </c>
      <c r="E118" s="110"/>
      <c r="F118" s="106">
        <v>88</v>
      </c>
      <c r="H118" s="86">
        <v>1838743.8144608899</v>
      </c>
      <c r="I118" s="111">
        <v>54151.005335873211</v>
      </c>
      <c r="J118" s="111">
        <v>43572.240805141002</v>
      </c>
      <c r="K118" s="111">
        <v>54772.249005700876</v>
      </c>
    </row>
    <row r="119" spans="1:11" ht="18" customHeight="1">
      <c r="A119" s="108">
        <v>1885458</v>
      </c>
      <c r="B119" s="109">
        <v>56469</v>
      </c>
      <c r="C119" s="130">
        <v>43797</v>
      </c>
      <c r="D119" s="109">
        <v>56905</v>
      </c>
      <c r="E119" s="110"/>
      <c r="F119" s="106">
        <v>87</v>
      </c>
      <c r="H119" s="86">
        <v>1815693.2696523799</v>
      </c>
      <c r="I119" s="111">
        <v>53472.166791262593</v>
      </c>
      <c r="J119" s="111">
        <v>42664.696530444206</v>
      </c>
      <c r="K119" s="111">
        <v>54151.005335873211</v>
      </c>
    </row>
    <row r="120" spans="1:11" ht="18" customHeight="1">
      <c r="A120" s="108">
        <v>1860229</v>
      </c>
      <c r="B120" s="109">
        <v>55714</v>
      </c>
      <c r="C120" s="130">
        <v>43030</v>
      </c>
      <c r="D120" s="109">
        <v>56469</v>
      </c>
      <c r="E120" s="110"/>
      <c r="F120" s="106">
        <v>86</v>
      </c>
      <c r="H120" s="86">
        <v>1800112.61418894</v>
      </c>
      <c r="I120" s="111">
        <v>53013.316487864286</v>
      </c>
      <c r="J120" s="111">
        <v>42090.087949228509</v>
      </c>
      <c r="K120" s="111">
        <v>53472.166791262593</v>
      </c>
    </row>
    <row r="121" spans="1:11" ht="18" customHeight="1">
      <c r="A121" s="108">
        <v>1839724</v>
      </c>
      <c r="B121" s="109">
        <v>55100</v>
      </c>
      <c r="C121" s="130">
        <v>42223</v>
      </c>
      <c r="D121" s="109">
        <v>55714</v>
      </c>
      <c r="E121" s="110"/>
      <c r="F121" s="106">
        <v>85</v>
      </c>
      <c r="H121" s="86">
        <v>1797752.9544581701</v>
      </c>
      <c r="I121" s="111">
        <v>52943.824508793114</v>
      </c>
      <c r="J121" s="111">
        <v>41083.929327916252</v>
      </c>
      <c r="K121" s="111">
        <v>53013.316487864286</v>
      </c>
    </row>
    <row r="122" spans="1:11" ht="18" customHeight="1">
      <c r="A122" s="108">
        <v>1816902</v>
      </c>
      <c r="B122" s="109">
        <v>54416</v>
      </c>
      <c r="C122" s="130">
        <v>41342</v>
      </c>
      <c r="D122" s="109">
        <v>55100</v>
      </c>
      <c r="E122" s="110"/>
      <c r="F122" s="106">
        <v>84</v>
      </c>
      <c r="H122" s="86">
        <v>1776126.2475618699</v>
      </c>
      <c r="I122" s="111">
        <v>52306.917990697068</v>
      </c>
      <c r="J122" s="111">
        <v>40314.987918636078</v>
      </c>
      <c r="K122" s="111">
        <v>52943.824508793114</v>
      </c>
    </row>
    <row r="123" spans="1:11" ht="18" customHeight="1">
      <c r="A123" s="108">
        <v>1800307</v>
      </c>
      <c r="B123" s="109">
        <v>53919</v>
      </c>
      <c r="C123" s="130">
        <v>40592</v>
      </c>
      <c r="D123" s="109">
        <v>54416</v>
      </c>
      <c r="E123" s="110"/>
      <c r="F123" s="106">
        <v>83</v>
      </c>
      <c r="H123" s="86">
        <v>1753548.83553835</v>
      </c>
      <c r="I123" s="111">
        <v>51642.01320660441</v>
      </c>
      <c r="J123" s="111">
        <v>39458.507658726972</v>
      </c>
      <c r="K123" s="111">
        <v>52306.917990697068</v>
      </c>
    </row>
    <row r="124" spans="1:11" ht="18" customHeight="1">
      <c r="A124" s="108">
        <v>1798687</v>
      </c>
      <c r="B124" s="109">
        <v>53871</v>
      </c>
      <c r="C124" s="130">
        <v>39647</v>
      </c>
      <c r="D124" s="109">
        <v>53919</v>
      </c>
      <c r="E124" s="110"/>
      <c r="F124" s="106">
        <v>82</v>
      </c>
      <c r="H124" s="86">
        <v>1735505.2647232199</v>
      </c>
      <c r="I124" s="111">
        <v>51110.630046098828</v>
      </c>
      <c r="J124" s="111">
        <v>38748.354711489861</v>
      </c>
      <c r="K124" s="111">
        <v>51642.01320660441</v>
      </c>
    </row>
    <row r="125" spans="1:11" ht="18" customHeight="1">
      <c r="A125" s="108">
        <v>1778319</v>
      </c>
      <c r="B125" s="109">
        <v>53261</v>
      </c>
      <c r="C125" s="130">
        <v>38986</v>
      </c>
      <c r="D125" s="109">
        <v>53871</v>
      </c>
      <c r="E125" s="110"/>
      <c r="F125" s="106">
        <v>81</v>
      </c>
      <c r="H125" s="86">
        <v>1711680.03895004</v>
      </c>
      <c r="I125" s="111">
        <v>50408.97714707868</v>
      </c>
      <c r="J125" s="111">
        <v>37976.481724998637</v>
      </c>
      <c r="K125" s="111">
        <v>51110.630046098828</v>
      </c>
    </row>
    <row r="126" spans="1:11" ht="18" customHeight="1">
      <c r="A126" s="108">
        <v>1755011</v>
      </c>
      <c r="B126" s="109">
        <v>52563</v>
      </c>
      <c r="C126" s="130">
        <v>37994</v>
      </c>
      <c r="D126" s="109">
        <v>53261</v>
      </c>
      <c r="E126" s="110"/>
      <c r="F126" s="106">
        <v>80</v>
      </c>
      <c r="H126" s="86">
        <v>1700000</v>
      </c>
      <c r="I126" s="111">
        <v>50065</v>
      </c>
      <c r="J126" s="111">
        <v>36984.591769298138</v>
      </c>
      <c r="K126" s="111">
        <v>50408.97714707868</v>
      </c>
    </row>
    <row r="127" spans="1:11" ht="18" customHeight="1">
      <c r="A127" s="108">
        <v>1737596</v>
      </c>
      <c r="B127" s="109">
        <v>52041</v>
      </c>
      <c r="C127" s="130">
        <v>37208</v>
      </c>
      <c r="D127" s="109">
        <v>52563</v>
      </c>
      <c r="E127" s="110"/>
      <c r="F127" s="106">
        <v>79</v>
      </c>
      <c r="H127" s="86">
        <v>1697663.31945809</v>
      </c>
      <c r="I127" s="111">
        <v>49996.184758040748</v>
      </c>
      <c r="J127" s="111">
        <v>36329.820655885713</v>
      </c>
      <c r="K127" s="111">
        <v>50065</v>
      </c>
    </row>
    <row r="128" spans="1:11" ht="18" customHeight="1">
      <c r="A128" s="108">
        <v>1714603</v>
      </c>
      <c r="B128" s="109">
        <v>51352</v>
      </c>
      <c r="C128" s="130">
        <v>36722</v>
      </c>
      <c r="D128" s="109">
        <v>52041</v>
      </c>
      <c r="E128" s="110"/>
      <c r="F128" s="106">
        <v>78</v>
      </c>
      <c r="H128" s="86">
        <v>1677217.20105236</v>
      </c>
      <c r="I128" s="111">
        <v>49394.046570992003</v>
      </c>
      <c r="J128" s="111">
        <v>35928.637650432749</v>
      </c>
      <c r="K128" s="111">
        <v>49996.184758040748</v>
      </c>
    </row>
    <row r="129" spans="1:11" ht="18" customHeight="1">
      <c r="A129" s="108">
        <v>1700056</v>
      </c>
      <c r="B129" s="109">
        <v>50917</v>
      </c>
      <c r="C129" s="130">
        <v>35872</v>
      </c>
      <c r="D129" s="109">
        <v>51352</v>
      </c>
      <c r="E129" s="110"/>
      <c r="F129" s="106">
        <v>77</v>
      </c>
      <c r="H129" s="86">
        <v>1657029.0364703001</v>
      </c>
      <c r="I129" s="111">
        <v>48799.505124050338</v>
      </c>
      <c r="J129" s="111">
        <v>34959.682105207256</v>
      </c>
      <c r="K129" s="111">
        <v>49394.046570992003</v>
      </c>
    </row>
    <row r="130" spans="1:11" ht="18" customHeight="1">
      <c r="A130" s="108">
        <v>1699177</v>
      </c>
      <c r="B130" s="109">
        <v>50890</v>
      </c>
      <c r="C130" s="130">
        <v>35024</v>
      </c>
      <c r="D130" s="109">
        <v>50917</v>
      </c>
      <c r="E130" s="110"/>
      <c r="F130" s="106">
        <v>76</v>
      </c>
      <c r="H130" s="86">
        <v>1640810.42735533</v>
      </c>
      <c r="I130" s="111">
        <v>48321.867085614467</v>
      </c>
      <c r="J130" s="111">
        <v>34229.276335537288</v>
      </c>
      <c r="K130" s="111">
        <v>48799.505124050338</v>
      </c>
    </row>
    <row r="131" spans="1:11" ht="18" customHeight="1">
      <c r="A131" s="108">
        <v>1681105</v>
      </c>
      <c r="B131" s="109">
        <v>50349</v>
      </c>
      <c r="C131" s="130">
        <v>34385</v>
      </c>
      <c r="D131" s="109">
        <v>50890</v>
      </c>
      <c r="E131" s="110"/>
      <c r="F131" s="106">
        <v>75</v>
      </c>
      <c r="H131" s="86">
        <v>1617837.0430016399</v>
      </c>
      <c r="I131" s="111">
        <v>47645.300916398293</v>
      </c>
      <c r="J131" s="111">
        <v>33563.270508258436</v>
      </c>
      <c r="K131" s="111">
        <v>48321.867085614467</v>
      </c>
    </row>
    <row r="132" spans="1:11" ht="18" customHeight="1">
      <c r="A132" s="108">
        <v>1659960</v>
      </c>
      <c r="B132" s="109">
        <v>49716</v>
      </c>
      <c r="C132" s="130">
        <v>33377</v>
      </c>
      <c r="D132" s="109">
        <v>50349</v>
      </c>
      <c r="E132" s="110"/>
      <c r="F132" s="106">
        <v>74</v>
      </c>
      <c r="H132" s="86">
        <v>1600689.80068645</v>
      </c>
      <c r="I132" s="111">
        <v>47140.314630215951</v>
      </c>
      <c r="J132" s="111">
        <v>32533.303652247778</v>
      </c>
      <c r="K132" s="111">
        <v>47645.300916398293</v>
      </c>
    </row>
    <row r="133" spans="1:11" ht="18" customHeight="1">
      <c r="A133" s="108">
        <v>1643981</v>
      </c>
      <c r="B133" s="109">
        <v>49237</v>
      </c>
      <c r="C133" s="130">
        <v>32573</v>
      </c>
      <c r="D133" s="109">
        <v>49716</v>
      </c>
      <c r="E133" s="110"/>
      <c r="F133" s="106">
        <v>73</v>
      </c>
      <c r="H133" s="86">
        <v>1598353.5899118399</v>
      </c>
      <c r="I133" s="111">
        <v>47071.51322290369</v>
      </c>
      <c r="J133" s="111">
        <v>31873.111390105914</v>
      </c>
      <c r="K133" s="111">
        <v>47140.314630215951</v>
      </c>
    </row>
    <row r="134" spans="1:11" ht="18" customHeight="1">
      <c r="A134" s="108">
        <v>1621774</v>
      </c>
      <c r="B134" s="109">
        <v>48572</v>
      </c>
      <c r="C134" s="130">
        <v>32151</v>
      </c>
      <c r="D134" s="109">
        <v>49237</v>
      </c>
      <c r="E134" s="110"/>
      <c r="F134" s="106">
        <v>72</v>
      </c>
      <c r="H134" s="86">
        <v>1579397.68089996</v>
      </c>
      <c r="I134" s="111">
        <v>46513.26170250382</v>
      </c>
      <c r="J134" s="111">
        <v>31607.760000000002</v>
      </c>
      <c r="K134" s="111">
        <v>47071.51322290369</v>
      </c>
    </row>
    <row r="135" spans="1:11" ht="18" customHeight="1">
      <c r="A135" s="108">
        <v>1602174</v>
      </c>
      <c r="B135" s="109">
        <v>47985</v>
      </c>
      <c r="C135" s="130">
        <v>31807</v>
      </c>
      <c r="D135" s="109">
        <v>48572</v>
      </c>
      <c r="E135" s="110"/>
      <c r="F135" s="106">
        <v>71</v>
      </c>
      <c r="H135" s="86">
        <v>1558928.7303476101</v>
      </c>
      <c r="I135" s="111">
        <v>45910.451108737121</v>
      </c>
      <c r="J135" s="111">
        <v>30993.60070741934</v>
      </c>
      <c r="K135" s="111">
        <v>46513.26170250382</v>
      </c>
    </row>
    <row r="136" spans="1:11" ht="18" customHeight="1">
      <c r="A136" s="108">
        <v>1599605</v>
      </c>
      <c r="B136" s="109">
        <v>47908</v>
      </c>
      <c r="C136" s="130">
        <v>30823</v>
      </c>
      <c r="D136" s="109">
        <v>47985</v>
      </c>
      <c r="E136" s="110"/>
      <c r="F136" s="106">
        <v>70</v>
      </c>
      <c r="H136" s="86">
        <v>1541768.2787547</v>
      </c>
      <c r="I136" s="111">
        <v>45405.075809325914</v>
      </c>
      <c r="J136" s="111">
        <v>30168.857520380181</v>
      </c>
      <c r="K136" s="111">
        <v>45910.451108737121</v>
      </c>
    </row>
    <row r="137" spans="1:11" ht="18" customHeight="1">
      <c r="A137" s="108">
        <v>1584036</v>
      </c>
      <c r="B137" s="109">
        <v>47442</v>
      </c>
      <c r="C137" s="130">
        <v>30256</v>
      </c>
      <c r="D137" s="109">
        <v>47908</v>
      </c>
      <c r="E137" s="110"/>
      <c r="F137" s="106">
        <v>69</v>
      </c>
      <c r="H137" s="86">
        <v>1520874.3392201001</v>
      </c>
      <c r="I137" s="111">
        <v>44789.749290031948</v>
      </c>
      <c r="J137" s="111">
        <v>29656.854924453564</v>
      </c>
      <c r="K137" s="111">
        <v>45405.075809325914</v>
      </c>
    </row>
    <row r="138" spans="1:11" ht="18" customHeight="1">
      <c r="A138" s="108">
        <v>1563833</v>
      </c>
      <c r="B138" s="109">
        <v>46837</v>
      </c>
      <c r="C138" s="130">
        <v>29858</v>
      </c>
      <c r="D138" s="109">
        <v>47442</v>
      </c>
      <c r="E138" s="110"/>
      <c r="F138" s="106">
        <v>68</v>
      </c>
      <c r="H138" s="86">
        <v>1501927.3334895701</v>
      </c>
      <c r="I138" s="111">
        <v>44231.759971267842</v>
      </c>
      <c r="J138" s="111">
        <v>29195.29042009659</v>
      </c>
      <c r="K138" s="111">
        <v>44789.749290031948</v>
      </c>
    </row>
    <row r="139" spans="1:11" ht="18" customHeight="1">
      <c r="A139" s="108">
        <v>1546020</v>
      </c>
      <c r="B139" s="109">
        <v>46303</v>
      </c>
      <c r="C139" s="130">
        <v>28954</v>
      </c>
      <c r="D139" s="109">
        <v>46837</v>
      </c>
      <c r="E139" s="110"/>
      <c r="F139" s="106">
        <v>67</v>
      </c>
      <c r="H139" s="87">
        <v>1500000</v>
      </c>
      <c r="I139" s="113">
        <v>44175</v>
      </c>
      <c r="J139" s="113">
        <v>28317.576237287161</v>
      </c>
      <c r="K139" s="113">
        <v>44231.759971267842</v>
      </c>
    </row>
    <row r="140" spans="1:11" ht="18" customHeight="1">
      <c r="A140" s="108">
        <v>1526622</v>
      </c>
      <c r="B140" s="109">
        <v>45722</v>
      </c>
      <c r="C140" s="130">
        <v>28402</v>
      </c>
      <c r="D140" s="109">
        <v>46303</v>
      </c>
      <c r="E140" s="110"/>
      <c r="F140" s="106">
        <v>66</v>
      </c>
      <c r="H140" s="87">
        <v>1500000</v>
      </c>
      <c r="I140" s="111">
        <v>44175</v>
      </c>
      <c r="J140" s="111">
        <v>27780.843663400436</v>
      </c>
      <c r="K140" s="111">
        <v>44175</v>
      </c>
    </row>
    <row r="141" spans="1:11" ht="18" customHeight="1">
      <c r="A141" s="108">
        <v>1506026</v>
      </c>
      <c r="B141" s="109">
        <v>45105</v>
      </c>
      <c r="C141" s="130">
        <v>27310</v>
      </c>
      <c r="D141" s="109">
        <v>45722</v>
      </c>
      <c r="E141" s="110"/>
      <c r="F141" s="106">
        <v>65</v>
      </c>
      <c r="H141" s="87">
        <v>1500000</v>
      </c>
      <c r="I141" s="111">
        <v>44175</v>
      </c>
      <c r="J141" s="111">
        <v>26684.584933878588</v>
      </c>
      <c r="K141" s="111">
        <v>44175</v>
      </c>
    </row>
    <row r="142" spans="1:11" ht="18" customHeight="1">
      <c r="A142" s="114">
        <v>1500000</v>
      </c>
      <c r="B142" s="125">
        <v>44925</v>
      </c>
      <c r="C142" s="131">
        <v>26519</v>
      </c>
      <c r="D142" s="125">
        <v>45105</v>
      </c>
      <c r="E142" s="110"/>
      <c r="F142" s="106">
        <v>64</v>
      </c>
      <c r="H142" s="86">
        <v>1491745.96835356</v>
      </c>
      <c r="I142" s="111">
        <v>43931.918768012343</v>
      </c>
      <c r="J142" s="111">
        <v>26005.110703948587</v>
      </c>
      <c r="K142" s="111">
        <v>44175</v>
      </c>
    </row>
    <row r="143" spans="1:11" ht="18" customHeight="1">
      <c r="A143" s="114">
        <v>1500000</v>
      </c>
      <c r="B143" s="109">
        <v>44925</v>
      </c>
      <c r="C143" s="130">
        <v>26181</v>
      </c>
      <c r="D143" s="109">
        <v>44925</v>
      </c>
      <c r="E143" s="110"/>
      <c r="F143" s="106">
        <v>63</v>
      </c>
      <c r="H143" s="86">
        <v>1469870.5748975601</v>
      </c>
      <c r="I143" s="111">
        <v>43287.688430733142</v>
      </c>
      <c r="J143" s="111">
        <v>25735.279999999999</v>
      </c>
      <c r="K143" s="111">
        <v>43931.918768012343</v>
      </c>
    </row>
    <row r="144" spans="1:11" ht="18" customHeight="1">
      <c r="A144" s="114">
        <v>1500000</v>
      </c>
      <c r="B144" s="109">
        <v>44925</v>
      </c>
      <c r="C144" s="130">
        <v>26167</v>
      </c>
      <c r="D144" s="109">
        <v>44925</v>
      </c>
      <c r="E144" s="110"/>
      <c r="F144" s="106">
        <v>62</v>
      </c>
      <c r="H144" s="86">
        <v>1450184.5745131201</v>
      </c>
      <c r="I144" s="111">
        <v>42707.935719411391</v>
      </c>
      <c r="J144" s="111">
        <v>25735.279999999999</v>
      </c>
      <c r="K144" s="111">
        <v>43287.688430733142</v>
      </c>
    </row>
    <row r="145" spans="1:11" ht="18" customHeight="1">
      <c r="A145" s="108">
        <v>1496531</v>
      </c>
      <c r="B145" s="109">
        <v>44821</v>
      </c>
      <c r="C145" s="130">
        <v>26013</v>
      </c>
      <c r="D145" s="109">
        <v>44925</v>
      </c>
      <c r="E145" s="110"/>
      <c r="F145" s="106">
        <v>61</v>
      </c>
      <c r="H145" s="86">
        <v>1432269.77796089</v>
      </c>
      <c r="I145" s="111">
        <v>42180.344960948212</v>
      </c>
      <c r="J145" s="111">
        <v>25480.931971640228</v>
      </c>
      <c r="K145" s="111">
        <v>42707.935719411391</v>
      </c>
    </row>
    <row r="146" spans="1:11" ht="18" customHeight="1">
      <c r="A146" s="108">
        <v>1475672</v>
      </c>
      <c r="B146" s="109">
        <v>44196</v>
      </c>
      <c r="C146" s="130">
        <v>25248</v>
      </c>
      <c r="D146" s="109">
        <v>44821</v>
      </c>
      <c r="E146" s="110"/>
      <c r="F146" s="106">
        <v>60</v>
      </c>
      <c r="H146" s="86">
        <v>1410921.6516624501</v>
      </c>
      <c r="I146" s="111">
        <v>41551.642641459155</v>
      </c>
      <c r="J146" s="111">
        <v>24691.981356913271</v>
      </c>
      <c r="K146" s="111">
        <v>42180.344960948212</v>
      </c>
    </row>
    <row r="147" spans="1:11" ht="18" customHeight="1">
      <c r="A147" s="108">
        <v>1454747</v>
      </c>
      <c r="B147" s="109">
        <v>43570</v>
      </c>
      <c r="C147" s="130">
        <v>24479</v>
      </c>
      <c r="D147" s="109">
        <v>44196</v>
      </c>
      <c r="E147" s="110"/>
      <c r="F147" s="106">
        <v>59</v>
      </c>
      <c r="H147" s="87">
        <v>1400000</v>
      </c>
      <c r="I147" s="113">
        <v>41230</v>
      </c>
      <c r="J147" s="113">
        <v>23974.828109830505</v>
      </c>
      <c r="K147" s="113">
        <v>41551.642641459155</v>
      </c>
    </row>
    <row r="148" spans="1:11" ht="18" customHeight="1">
      <c r="A148" s="108">
        <v>1437975</v>
      </c>
      <c r="B148" s="109">
        <v>43067</v>
      </c>
      <c r="C148" s="130">
        <v>24066</v>
      </c>
      <c r="D148" s="109">
        <v>43570</v>
      </c>
      <c r="E148" s="110"/>
      <c r="F148" s="106">
        <v>58</v>
      </c>
      <c r="H148" s="87">
        <v>1400000</v>
      </c>
      <c r="I148" s="111">
        <v>41230</v>
      </c>
      <c r="J148" s="111">
        <v>23662.639999999999</v>
      </c>
      <c r="K148" s="111">
        <v>41230</v>
      </c>
    </row>
    <row r="149" spans="1:11" ht="18" customHeight="1">
      <c r="A149" s="108">
        <v>1420406</v>
      </c>
      <c r="B149" s="109">
        <v>42541</v>
      </c>
      <c r="C149" s="130">
        <v>24052</v>
      </c>
      <c r="D149" s="109">
        <v>43067</v>
      </c>
      <c r="E149" s="110"/>
      <c r="F149" s="106">
        <v>57</v>
      </c>
      <c r="H149" s="86">
        <v>1394056.79592361</v>
      </c>
      <c r="I149" s="111">
        <v>41054.972639950312</v>
      </c>
      <c r="J149" s="111">
        <v>23662.639999999999</v>
      </c>
      <c r="K149" s="111">
        <v>41230</v>
      </c>
    </row>
    <row r="150" spans="1:11" ht="18" customHeight="1">
      <c r="A150" s="108">
        <v>1402112</v>
      </c>
      <c r="B150" s="109">
        <v>41993</v>
      </c>
      <c r="C150" s="130">
        <v>24052</v>
      </c>
      <c r="D150" s="109">
        <v>42541</v>
      </c>
      <c r="E150" s="110"/>
      <c r="F150" s="106">
        <v>56</v>
      </c>
      <c r="H150" s="86">
        <v>1375602.03848072</v>
      </c>
      <c r="I150" s="111">
        <v>40511.480033257205</v>
      </c>
      <c r="J150" s="111">
        <v>23601.799786505158</v>
      </c>
      <c r="K150" s="111">
        <v>41054.972639950312</v>
      </c>
    </row>
    <row r="151" spans="1:11" ht="18" customHeight="1">
      <c r="A151" s="108">
        <v>1400000</v>
      </c>
      <c r="B151" s="109">
        <v>41930</v>
      </c>
      <c r="C151" s="130">
        <v>23527</v>
      </c>
      <c r="D151" s="109">
        <v>41993</v>
      </c>
      <c r="E151" s="110"/>
      <c r="F151" s="106">
        <v>55</v>
      </c>
      <c r="H151" s="86">
        <v>1354748.83171295</v>
      </c>
      <c r="I151" s="111">
        <v>39897.353093946382</v>
      </c>
      <c r="J151" s="111">
        <v>22832.551434489316</v>
      </c>
      <c r="K151" s="111">
        <v>40511.480033257205</v>
      </c>
    </row>
    <row r="152" spans="1:11" ht="18" customHeight="1">
      <c r="A152" s="108">
        <v>1398144</v>
      </c>
      <c r="B152" s="109">
        <v>41874</v>
      </c>
      <c r="C152" s="130">
        <v>22666</v>
      </c>
      <c r="D152" s="109">
        <v>41930</v>
      </c>
      <c r="E152" s="110"/>
      <c r="F152" s="106">
        <v>54</v>
      </c>
      <c r="H152" s="86">
        <v>1340593.3365589599</v>
      </c>
      <c r="I152" s="111">
        <v>39480.473761661371</v>
      </c>
      <c r="J152" s="111">
        <v>22178.259386600741</v>
      </c>
      <c r="K152" s="111">
        <v>39897.353093946382</v>
      </c>
    </row>
    <row r="153" spans="1:11" ht="18" customHeight="1">
      <c r="A153" s="108">
        <v>1380398</v>
      </c>
      <c r="B153" s="109">
        <v>41343</v>
      </c>
      <c r="C153" s="130">
        <v>22159</v>
      </c>
      <c r="D153" s="109">
        <v>41874</v>
      </c>
      <c r="E153" s="110"/>
      <c r="F153" s="106">
        <v>53</v>
      </c>
      <c r="H153" s="86">
        <v>1319497.7973116001</v>
      </c>
      <c r="I153" s="111">
        <v>38859.210130826621</v>
      </c>
      <c r="J153" s="111">
        <v>21709.088559972366</v>
      </c>
      <c r="K153" s="111">
        <v>39480.473761661371</v>
      </c>
    </row>
    <row r="154" spans="1:11" ht="18" customHeight="1">
      <c r="A154" s="108">
        <v>1359106</v>
      </c>
      <c r="B154" s="109">
        <v>40705</v>
      </c>
      <c r="C154" s="130">
        <v>21850</v>
      </c>
      <c r="D154" s="109">
        <v>41343</v>
      </c>
      <c r="E154" s="110"/>
      <c r="F154" s="106">
        <v>52</v>
      </c>
      <c r="H154" s="86">
        <v>1301974.8150505701</v>
      </c>
      <c r="I154" s="111">
        <v>38343.158303239288</v>
      </c>
      <c r="J154" s="111">
        <v>21291.739059960615</v>
      </c>
      <c r="K154" s="111">
        <v>38859.210130826621</v>
      </c>
    </row>
    <row r="155" spans="1:11" ht="18" customHeight="1">
      <c r="A155" s="108">
        <v>1343708</v>
      </c>
      <c r="B155" s="109">
        <v>40244</v>
      </c>
      <c r="C155" s="130">
        <v>20861</v>
      </c>
      <c r="D155" s="109">
        <v>40705</v>
      </c>
      <c r="E155" s="110"/>
      <c r="F155" s="106">
        <v>51</v>
      </c>
      <c r="H155" s="86">
        <v>1300000</v>
      </c>
      <c r="I155" s="111">
        <v>38285</v>
      </c>
      <c r="J155" s="111">
        <v>20367.810733158021</v>
      </c>
      <c r="K155" s="111">
        <v>38343.158303239288</v>
      </c>
    </row>
    <row r="156" spans="1:11" ht="18" customHeight="1">
      <c r="A156" s="108">
        <v>1324228</v>
      </c>
      <c r="B156" s="109">
        <v>39661</v>
      </c>
      <c r="C156" s="130">
        <v>20336</v>
      </c>
      <c r="D156" s="109">
        <v>40244</v>
      </c>
      <c r="E156" s="110"/>
      <c r="F156" s="106">
        <v>50</v>
      </c>
      <c r="H156" s="86">
        <v>1298449.5611836</v>
      </c>
      <c r="I156" s="111">
        <v>38239.339576857019</v>
      </c>
      <c r="J156" s="111">
        <v>19883.3636198518</v>
      </c>
      <c r="K156" s="111">
        <v>38285</v>
      </c>
    </row>
    <row r="157" spans="1:11" ht="18" customHeight="1">
      <c r="A157" s="108">
        <v>1304925</v>
      </c>
      <c r="B157" s="109">
        <v>39083</v>
      </c>
      <c r="C157" s="130">
        <v>19633</v>
      </c>
      <c r="D157" s="109">
        <v>39661</v>
      </c>
      <c r="E157" s="110"/>
      <c r="F157" s="106">
        <v>49</v>
      </c>
      <c r="H157" s="86">
        <v>1281116.89748552</v>
      </c>
      <c r="I157" s="111">
        <v>37728.892630948561</v>
      </c>
      <c r="J157" s="111">
        <v>19056.794827128328</v>
      </c>
      <c r="K157" s="111">
        <v>38239.339576857019</v>
      </c>
    </row>
    <row r="158" spans="1:11" ht="18" customHeight="1">
      <c r="A158" s="108">
        <v>1300000</v>
      </c>
      <c r="B158" s="109">
        <v>38935</v>
      </c>
      <c r="C158" s="130">
        <v>18617</v>
      </c>
      <c r="D158" s="109">
        <v>39083</v>
      </c>
      <c r="E158" s="110"/>
      <c r="F158" s="106">
        <v>48</v>
      </c>
      <c r="H158" s="86">
        <v>1259630.46605479</v>
      </c>
      <c r="I158" s="111">
        <v>37096.117225313566</v>
      </c>
      <c r="J158" s="111">
        <v>18204.857104012313</v>
      </c>
      <c r="K158" s="111">
        <v>37728.892630948561</v>
      </c>
    </row>
    <row r="159" spans="1:11" ht="18" customHeight="1">
      <c r="A159" s="108">
        <v>1299861</v>
      </c>
      <c r="B159" s="109">
        <v>38931</v>
      </c>
      <c r="C159" s="130">
        <v>18186</v>
      </c>
      <c r="D159" s="109">
        <v>38935</v>
      </c>
      <c r="E159" s="110"/>
      <c r="F159" s="106">
        <v>47</v>
      </c>
      <c r="H159" s="86">
        <v>1246788.7450443699</v>
      </c>
      <c r="I159" s="111">
        <v>36717.928541556699</v>
      </c>
      <c r="J159" s="111">
        <v>17845.279058923457</v>
      </c>
      <c r="K159" s="111">
        <v>37096.117225313566</v>
      </c>
    </row>
    <row r="160" spans="1:11" ht="18" customHeight="1">
      <c r="A160" s="108">
        <v>1286237</v>
      </c>
      <c r="B160" s="109">
        <v>38523</v>
      </c>
      <c r="C160" s="130">
        <v>18082</v>
      </c>
      <c r="D160" s="109">
        <v>38931</v>
      </c>
      <c r="E160" s="110"/>
      <c r="F160" s="106">
        <v>46</v>
      </c>
      <c r="H160" s="86">
        <v>1227514.76937266</v>
      </c>
      <c r="I160" s="111">
        <v>36150.309958024838</v>
      </c>
      <c r="J160" s="111">
        <v>17790.16</v>
      </c>
      <c r="K160" s="111">
        <v>36717.928541556699</v>
      </c>
    </row>
    <row r="161" spans="1:11" ht="18" customHeight="1">
      <c r="A161" s="108">
        <v>1265429</v>
      </c>
      <c r="B161" s="109">
        <v>37900</v>
      </c>
      <c r="C161" s="130">
        <v>18082</v>
      </c>
      <c r="D161" s="109">
        <v>38523</v>
      </c>
      <c r="E161" s="110"/>
      <c r="F161" s="106">
        <v>45</v>
      </c>
      <c r="H161" s="86">
        <v>1205930.0299529701</v>
      </c>
      <c r="I161" s="111">
        <v>35514.639382114969</v>
      </c>
      <c r="J161" s="111">
        <v>17790.16</v>
      </c>
      <c r="K161" s="111">
        <v>36150.309958024838</v>
      </c>
    </row>
    <row r="162" spans="1:11" ht="18" customHeight="1">
      <c r="A162" s="108">
        <v>1249802</v>
      </c>
      <c r="B162" s="109">
        <v>37432</v>
      </c>
      <c r="C162" s="130">
        <v>18082</v>
      </c>
      <c r="D162" s="109">
        <v>37900</v>
      </c>
      <c r="E162" s="110"/>
      <c r="F162" s="106">
        <v>44</v>
      </c>
      <c r="H162" s="87">
        <v>1200000</v>
      </c>
      <c r="I162" s="113">
        <v>35340</v>
      </c>
      <c r="J162" s="113">
        <v>17790.16</v>
      </c>
      <c r="K162" s="113">
        <v>35514.639382114969</v>
      </c>
    </row>
    <row r="163" spans="1:11" ht="18" customHeight="1">
      <c r="A163" s="108">
        <v>1233638</v>
      </c>
      <c r="B163" s="109">
        <v>36947</v>
      </c>
      <c r="C163" s="130">
        <v>18082</v>
      </c>
      <c r="D163" s="109">
        <v>37432</v>
      </c>
      <c r="E163" s="110"/>
      <c r="F163" s="106">
        <v>43</v>
      </c>
      <c r="H163" s="87">
        <v>1200000</v>
      </c>
      <c r="I163" s="111">
        <v>35340</v>
      </c>
      <c r="J163" s="111">
        <v>17790.16</v>
      </c>
      <c r="K163" s="111">
        <v>35340</v>
      </c>
    </row>
    <row r="164" spans="1:11" ht="18" customHeight="1">
      <c r="A164" s="108">
        <v>1211433</v>
      </c>
      <c r="B164" s="109">
        <v>36282</v>
      </c>
      <c r="C164" s="130">
        <v>18082</v>
      </c>
      <c r="D164" s="109">
        <v>36947</v>
      </c>
      <c r="E164" s="110"/>
      <c r="F164" s="106">
        <v>42</v>
      </c>
      <c r="H164" s="87">
        <v>1200000</v>
      </c>
      <c r="I164" s="111">
        <v>35340</v>
      </c>
      <c r="J164" s="111">
        <v>17790.16</v>
      </c>
      <c r="K164" s="111">
        <v>35340</v>
      </c>
    </row>
    <row r="165" spans="1:11" ht="18" customHeight="1">
      <c r="A165" s="114">
        <v>1200000</v>
      </c>
      <c r="B165" s="125">
        <v>35940</v>
      </c>
      <c r="C165" s="131">
        <v>17759</v>
      </c>
      <c r="D165" s="125">
        <v>36282</v>
      </c>
      <c r="E165" s="110"/>
      <c r="F165" s="106">
        <v>41</v>
      </c>
      <c r="H165" s="86">
        <v>1199326.8816245</v>
      </c>
      <c r="I165" s="111">
        <v>35320.176663841528</v>
      </c>
      <c r="J165" s="111">
        <v>17418.815089088868</v>
      </c>
      <c r="K165" s="111">
        <v>35340</v>
      </c>
    </row>
    <row r="166" spans="1:11" ht="18" customHeight="1">
      <c r="A166" s="114">
        <v>1200000</v>
      </c>
      <c r="B166" s="109">
        <v>35940</v>
      </c>
      <c r="C166" s="130">
        <v>16738</v>
      </c>
      <c r="D166" s="109">
        <v>35940</v>
      </c>
      <c r="E166" s="110"/>
      <c r="F166" s="106">
        <v>40</v>
      </c>
      <c r="H166" s="86">
        <v>1183609.89846833</v>
      </c>
      <c r="I166" s="111">
        <v>34857.311509892323</v>
      </c>
      <c r="J166" s="111">
        <v>16433.716500172588</v>
      </c>
      <c r="K166" s="111">
        <v>35320.176663841528</v>
      </c>
    </row>
    <row r="167" spans="1:11" ht="18" customHeight="1">
      <c r="A167" s="114">
        <v>1200000</v>
      </c>
      <c r="B167" s="109">
        <v>35940</v>
      </c>
      <c r="C167" s="130">
        <v>16141</v>
      </c>
      <c r="D167" s="109">
        <v>35940</v>
      </c>
      <c r="E167" s="110"/>
      <c r="F167" s="106">
        <v>39</v>
      </c>
      <c r="H167" s="86">
        <v>1161330.8461957099</v>
      </c>
      <c r="I167" s="111">
        <v>34201.193420463656</v>
      </c>
      <c r="J167" s="111">
        <v>15853.245491529018</v>
      </c>
      <c r="K167" s="111">
        <v>34857.311509892323</v>
      </c>
    </row>
    <row r="168" spans="1:11" ht="18" customHeight="1">
      <c r="A168" s="114">
        <v>1200000</v>
      </c>
      <c r="B168" s="109">
        <v>35940</v>
      </c>
      <c r="C168" s="130">
        <v>15804</v>
      </c>
      <c r="D168" s="109">
        <v>35940</v>
      </c>
      <c r="E168" s="110"/>
      <c r="F168" s="106">
        <v>38</v>
      </c>
      <c r="H168" s="86">
        <v>1145893.0401741799</v>
      </c>
      <c r="I168" s="111">
        <v>33746.550033129599</v>
      </c>
      <c r="J168" s="111">
        <v>15544.800000000001</v>
      </c>
      <c r="K168" s="111">
        <v>34201.193420463656</v>
      </c>
    </row>
    <row r="169" spans="1:11" ht="18" customHeight="1">
      <c r="A169" s="108">
        <v>1196332</v>
      </c>
      <c r="B169" s="109">
        <v>35830</v>
      </c>
      <c r="C169" s="130">
        <v>15804</v>
      </c>
      <c r="D169" s="109">
        <v>35940</v>
      </c>
      <c r="E169" s="110"/>
      <c r="F169" s="106">
        <v>37</v>
      </c>
      <c r="H169" s="86">
        <v>1125266.2429502299</v>
      </c>
      <c r="I169" s="111">
        <v>33139.090854884271</v>
      </c>
      <c r="J169" s="111">
        <v>15544.800000000001</v>
      </c>
      <c r="K169" s="111">
        <v>33746.550033129599</v>
      </c>
    </row>
    <row r="170" spans="1:11" ht="18" customHeight="1">
      <c r="A170" s="108">
        <v>1175183</v>
      </c>
      <c r="B170" s="109">
        <v>35197</v>
      </c>
      <c r="C170" s="130">
        <v>15704</v>
      </c>
      <c r="D170" s="109">
        <v>35830</v>
      </c>
      <c r="E170" s="110"/>
      <c r="F170" s="106">
        <v>36</v>
      </c>
      <c r="H170" s="86">
        <v>1103693.96935149</v>
      </c>
      <c r="I170" s="111">
        <v>32503.787397401382</v>
      </c>
      <c r="J170" s="111">
        <v>15458.060126400693</v>
      </c>
      <c r="K170" s="111">
        <v>33139.090854884271</v>
      </c>
    </row>
    <row r="171" spans="1:11" ht="18" customHeight="1">
      <c r="A171" s="108">
        <v>1154338</v>
      </c>
      <c r="B171" s="109">
        <v>34572</v>
      </c>
      <c r="C171" s="130">
        <v>14567</v>
      </c>
      <c r="D171" s="109">
        <v>35197</v>
      </c>
      <c r="E171" s="110"/>
      <c r="F171" s="106">
        <v>35</v>
      </c>
      <c r="H171" s="87">
        <v>1100000</v>
      </c>
      <c r="I171" s="113">
        <v>32395</v>
      </c>
      <c r="J171" s="113">
        <v>14369.454001433911</v>
      </c>
      <c r="K171" s="113">
        <v>32503.787397401382</v>
      </c>
    </row>
    <row r="172" spans="1:11" ht="18" customHeight="1">
      <c r="A172" s="108">
        <v>1137381</v>
      </c>
      <c r="B172" s="109">
        <v>34065</v>
      </c>
      <c r="C172" s="130">
        <v>14180</v>
      </c>
      <c r="D172" s="109">
        <v>34572</v>
      </c>
      <c r="E172" s="110"/>
      <c r="F172" s="106">
        <v>34</v>
      </c>
      <c r="H172" s="87">
        <v>1100000</v>
      </c>
      <c r="I172" s="111">
        <v>32395</v>
      </c>
      <c r="J172" s="111">
        <v>13967.377107198756</v>
      </c>
      <c r="K172" s="111">
        <v>32395</v>
      </c>
    </row>
    <row r="173" spans="1:11" ht="18" customHeight="1">
      <c r="A173" s="108">
        <v>1113611</v>
      </c>
      <c r="B173" s="109">
        <v>33353</v>
      </c>
      <c r="C173" s="130">
        <v>14079</v>
      </c>
      <c r="D173" s="109">
        <v>34065</v>
      </c>
      <c r="E173" s="110"/>
      <c r="F173" s="106">
        <v>33</v>
      </c>
      <c r="H173" s="86">
        <v>1087773.5532001699</v>
      </c>
      <c r="I173" s="111">
        <v>32034.931141745004</v>
      </c>
      <c r="J173" s="111">
        <v>13870.418618089045</v>
      </c>
      <c r="K173" s="111">
        <v>32395</v>
      </c>
    </row>
    <row r="174" spans="1:11" ht="18" customHeight="1">
      <c r="A174" s="114">
        <v>1100000</v>
      </c>
      <c r="B174" s="125">
        <v>32945</v>
      </c>
      <c r="C174" s="131">
        <v>13711</v>
      </c>
      <c r="D174" s="125">
        <v>33353</v>
      </c>
      <c r="E174" s="110"/>
      <c r="F174" s="106">
        <v>32</v>
      </c>
      <c r="H174" s="86">
        <v>1064386.82583122</v>
      </c>
      <c r="I174" s="111">
        <v>31346.192020729432</v>
      </c>
      <c r="J174" s="111">
        <v>13493.646569478693</v>
      </c>
      <c r="K174" s="111">
        <v>32034.931141745004</v>
      </c>
    </row>
    <row r="175" spans="1:11" ht="18" customHeight="1">
      <c r="A175" s="114">
        <v>1100000</v>
      </c>
      <c r="B175" s="109">
        <v>32945</v>
      </c>
      <c r="C175" s="130">
        <v>13617</v>
      </c>
      <c r="D175" s="109">
        <v>32945</v>
      </c>
      <c r="E175" s="110"/>
      <c r="F175" s="106">
        <v>31</v>
      </c>
      <c r="H175" s="86">
        <v>1048894.5351618601</v>
      </c>
      <c r="I175" s="111">
        <v>30889.94406051678</v>
      </c>
      <c r="J175" s="111">
        <v>13457.680941076438</v>
      </c>
      <c r="K175" s="111">
        <v>31346.192020729432</v>
      </c>
    </row>
    <row r="176" spans="1:11" ht="18" customHeight="1">
      <c r="A176" s="108">
        <v>1099882</v>
      </c>
      <c r="B176" s="109">
        <v>32941</v>
      </c>
      <c r="C176" s="130">
        <v>12608</v>
      </c>
      <c r="D176" s="109">
        <v>32945</v>
      </c>
      <c r="E176" s="110"/>
      <c r="F176" s="106">
        <v>30</v>
      </c>
      <c r="H176" s="86">
        <v>1036208.8856767</v>
      </c>
      <c r="I176" s="111">
        <v>30516.351683178818</v>
      </c>
      <c r="J176" s="111">
        <v>12504.321928939349</v>
      </c>
      <c r="K176" s="111">
        <v>30889.94406051678</v>
      </c>
    </row>
    <row r="177" spans="1:13" ht="18" customHeight="1">
      <c r="A177" s="108">
        <v>1086821</v>
      </c>
      <c r="B177" s="109">
        <v>32550</v>
      </c>
      <c r="C177" s="130">
        <v>12299</v>
      </c>
      <c r="D177" s="109">
        <v>32941</v>
      </c>
      <c r="E177" s="110"/>
      <c r="F177" s="106">
        <v>29</v>
      </c>
      <c r="H177" s="86">
        <v>1017643.1091084999</v>
      </c>
      <c r="I177" s="111">
        <v>29969.589563245325</v>
      </c>
      <c r="J177" s="111">
        <v>12100.553525053743</v>
      </c>
      <c r="K177" s="111">
        <v>30516.351683178818</v>
      </c>
    </row>
    <row r="178" spans="1:13" ht="18" customHeight="1">
      <c r="A178" s="108">
        <v>1064120</v>
      </c>
      <c r="B178" s="109">
        <v>31870</v>
      </c>
      <c r="C178" s="130">
        <v>11957</v>
      </c>
      <c r="D178" s="109">
        <v>32550</v>
      </c>
      <c r="E178" s="110"/>
      <c r="F178" s="106">
        <v>28</v>
      </c>
      <c r="H178" s="86">
        <v>1000917.31487669</v>
      </c>
      <c r="I178" s="111">
        <v>29477.014923118521</v>
      </c>
      <c r="J178" s="111">
        <v>11790.497487453164</v>
      </c>
      <c r="K178" s="111">
        <v>29969.589563245325</v>
      </c>
    </row>
    <row r="179" spans="1:13" ht="18" customHeight="1">
      <c r="A179" s="108">
        <v>1049907</v>
      </c>
      <c r="B179" s="109">
        <v>31445</v>
      </c>
      <c r="C179" s="130">
        <v>11940</v>
      </c>
      <c r="D179" s="109">
        <v>31870</v>
      </c>
      <c r="E179" s="110"/>
      <c r="F179" s="106">
        <v>27</v>
      </c>
      <c r="H179" s="87">
        <v>1000000</v>
      </c>
      <c r="I179" s="113">
        <v>29450</v>
      </c>
      <c r="J179" s="113">
        <v>11744.960000000001</v>
      </c>
      <c r="K179" s="113">
        <v>29477.014923118521</v>
      </c>
    </row>
    <row r="180" spans="1:13" ht="18" customHeight="1">
      <c r="A180" s="108">
        <v>1036849</v>
      </c>
      <c r="B180" s="109">
        <v>31054</v>
      </c>
      <c r="C180" s="130">
        <v>11940</v>
      </c>
      <c r="D180" s="109">
        <v>31445</v>
      </c>
      <c r="E180" s="110"/>
      <c r="F180" s="106">
        <v>26</v>
      </c>
      <c r="H180" s="87">
        <v>1000000</v>
      </c>
      <c r="I180" s="111">
        <v>29450</v>
      </c>
      <c r="J180" s="111">
        <v>11744.960000000001</v>
      </c>
      <c r="K180" s="111">
        <v>29450</v>
      </c>
    </row>
    <row r="181" spans="1:13" ht="18" customHeight="1">
      <c r="A181" s="108">
        <v>1021230</v>
      </c>
      <c r="B181" s="109">
        <v>30586</v>
      </c>
      <c r="C181" s="130">
        <v>11549</v>
      </c>
      <c r="D181" s="109">
        <v>31054</v>
      </c>
      <c r="E181" s="110"/>
      <c r="F181" s="106">
        <v>25</v>
      </c>
      <c r="H181" s="87">
        <v>1000000</v>
      </c>
      <c r="I181" s="111">
        <v>29450</v>
      </c>
      <c r="J181" s="111">
        <v>11410.870580737655</v>
      </c>
      <c r="K181" s="111">
        <v>29450</v>
      </c>
    </row>
    <row r="182" spans="1:13" ht="18" customHeight="1">
      <c r="A182" s="108">
        <v>1016512</v>
      </c>
      <c r="B182" s="109">
        <v>30445</v>
      </c>
      <c r="C182" s="130">
        <v>11011</v>
      </c>
      <c r="D182" s="109">
        <v>30586</v>
      </c>
      <c r="E182" s="110"/>
      <c r="F182" s="106">
        <v>24</v>
      </c>
      <c r="H182" s="87">
        <v>1000000</v>
      </c>
      <c r="I182" s="111">
        <v>29450</v>
      </c>
      <c r="J182" s="111">
        <v>10880.841734512276</v>
      </c>
      <c r="K182" s="111">
        <v>29450</v>
      </c>
    </row>
    <row r="183" spans="1:13" ht="18" customHeight="1">
      <c r="A183" s="108">
        <v>1012164</v>
      </c>
      <c r="B183" s="109">
        <v>30314</v>
      </c>
      <c r="C183" s="130">
        <v>10018</v>
      </c>
      <c r="D183" s="109">
        <v>30445</v>
      </c>
      <c r="E183" s="110"/>
      <c r="F183" s="106">
        <v>23</v>
      </c>
      <c r="H183" s="87">
        <v>1000000</v>
      </c>
      <c r="I183" s="111">
        <v>29450</v>
      </c>
      <c r="J183" s="111">
        <v>9941.7483180200707</v>
      </c>
      <c r="K183" s="111">
        <v>29450</v>
      </c>
    </row>
    <row r="184" spans="1:13" ht="18" customHeight="1">
      <c r="A184" s="108">
        <v>1000022</v>
      </c>
      <c r="B184" s="109">
        <v>29951</v>
      </c>
      <c r="C184" s="130">
        <v>9834</v>
      </c>
      <c r="D184" s="109">
        <v>30314</v>
      </c>
      <c r="E184" s="110"/>
      <c r="F184" s="106">
        <v>22</v>
      </c>
      <c r="H184" s="86">
        <v>992142.52295991604</v>
      </c>
      <c r="I184" s="111">
        <v>29218.597301169528</v>
      </c>
      <c r="J184" s="111">
        <v>9672.32</v>
      </c>
      <c r="K184" s="111">
        <v>29450</v>
      </c>
    </row>
    <row r="185" spans="1:13" ht="18" customHeight="1">
      <c r="A185" s="114">
        <v>1000000</v>
      </c>
      <c r="B185" s="125">
        <v>29950</v>
      </c>
      <c r="C185" s="131">
        <v>9834</v>
      </c>
      <c r="D185" s="125">
        <v>29951</v>
      </c>
      <c r="E185" s="110"/>
      <c r="F185" s="106">
        <v>21</v>
      </c>
      <c r="H185" s="86">
        <v>980068.12062839197</v>
      </c>
      <c r="I185" s="111">
        <v>28863.006152506143</v>
      </c>
      <c r="J185" s="111">
        <v>9672.32</v>
      </c>
      <c r="K185" s="111">
        <v>29218.597301169528</v>
      </c>
    </row>
    <row r="186" spans="1:13" ht="18" customHeight="1">
      <c r="A186" s="114">
        <v>1000000</v>
      </c>
      <c r="B186" s="109">
        <v>29950</v>
      </c>
      <c r="C186" s="130">
        <v>9834</v>
      </c>
      <c r="D186" s="109">
        <v>29950</v>
      </c>
      <c r="E186" s="110"/>
      <c r="F186" s="106">
        <v>20</v>
      </c>
      <c r="H186" s="86">
        <v>971607.62022196595</v>
      </c>
      <c r="I186" s="111">
        <v>28613.844415536896</v>
      </c>
      <c r="J186" s="111">
        <v>9672.32</v>
      </c>
      <c r="K186" s="111">
        <v>28863.006152506143</v>
      </c>
    </row>
    <row r="187" spans="1:13" ht="18" customHeight="1">
      <c r="A187" s="114">
        <v>1000000</v>
      </c>
      <c r="B187" s="109">
        <v>29950</v>
      </c>
      <c r="C187" s="130">
        <v>9473</v>
      </c>
      <c r="D187" s="109">
        <v>29950</v>
      </c>
      <c r="E187" s="110"/>
      <c r="F187" s="106">
        <v>19</v>
      </c>
      <c r="H187" s="86">
        <v>959027.30597093899</v>
      </c>
      <c r="I187" s="111">
        <v>28243.354160844156</v>
      </c>
      <c r="J187" s="111">
        <v>9340.5772091664603</v>
      </c>
      <c r="K187" s="111">
        <v>28613.844415536896</v>
      </c>
    </row>
    <row r="188" spans="1:13" ht="18" customHeight="1">
      <c r="A188" s="108">
        <v>999408</v>
      </c>
      <c r="B188" s="109">
        <v>29932</v>
      </c>
      <c r="C188" s="130">
        <v>9136</v>
      </c>
      <c r="D188" s="109">
        <v>29950</v>
      </c>
      <c r="E188" s="110"/>
      <c r="F188" s="106">
        <v>18</v>
      </c>
      <c r="H188" s="86">
        <v>954911.05080363399</v>
      </c>
      <c r="I188" s="111">
        <v>28122.130446167022</v>
      </c>
      <c r="J188" s="111">
        <v>9031.8887341671307</v>
      </c>
      <c r="K188" s="111">
        <v>28243.354160844156</v>
      </c>
    </row>
    <row r="189" spans="1:13" ht="18" customHeight="1">
      <c r="A189" s="108">
        <v>981998</v>
      </c>
      <c r="B189" s="109">
        <v>29411</v>
      </c>
      <c r="C189" s="130">
        <v>8467</v>
      </c>
      <c r="D189" s="109">
        <v>29932</v>
      </c>
      <c r="E189" s="110"/>
      <c r="F189" s="106">
        <v>17</v>
      </c>
      <c r="H189" s="86">
        <v>945382.28799310501</v>
      </c>
      <c r="I189" s="111">
        <v>27841.508381396943</v>
      </c>
      <c r="J189" s="111">
        <v>8391.413742631039</v>
      </c>
      <c r="K189" s="111">
        <v>28122.130446167022</v>
      </c>
    </row>
    <row r="190" spans="1:13" ht="18" customHeight="1">
      <c r="A190" s="108">
        <v>961213</v>
      </c>
      <c r="B190" s="109">
        <v>28788</v>
      </c>
      <c r="C190" s="130">
        <v>7864</v>
      </c>
      <c r="D190" s="109">
        <v>29411</v>
      </c>
      <c r="E190" s="110"/>
      <c r="F190" s="106">
        <v>16</v>
      </c>
      <c r="H190" s="86">
        <v>922485.17587734503</v>
      </c>
      <c r="I190" s="111">
        <v>27167.188429587812</v>
      </c>
      <c r="J190" s="111">
        <v>7767.6611487293849</v>
      </c>
      <c r="K190" s="111">
        <v>27841.508381396943</v>
      </c>
      <c r="M190" s="117" t="s">
        <v>345</v>
      </c>
    </row>
    <row r="191" spans="1:13" ht="18" customHeight="1">
      <c r="A191" s="108">
        <v>943225</v>
      </c>
      <c r="B191" s="109">
        <v>28250</v>
      </c>
      <c r="C191" s="130">
        <v>7712</v>
      </c>
      <c r="D191" s="109">
        <v>28788</v>
      </c>
      <c r="E191" s="110"/>
      <c r="F191" s="106">
        <v>15</v>
      </c>
      <c r="H191" s="86">
        <v>902556.31141889398</v>
      </c>
      <c r="I191" s="111">
        <v>26580.283371286427</v>
      </c>
      <c r="J191" s="111">
        <v>7592.2000881595286</v>
      </c>
      <c r="K191" s="111">
        <v>27167.188429587812</v>
      </c>
    </row>
    <row r="192" spans="1:13" ht="18" customHeight="1">
      <c r="A192" s="108">
        <v>912216</v>
      </c>
      <c r="B192" s="109">
        <v>27321</v>
      </c>
      <c r="C192" s="130">
        <v>7665</v>
      </c>
      <c r="D192" s="109">
        <v>28250</v>
      </c>
      <c r="E192" s="110"/>
      <c r="F192" s="106">
        <v>14</v>
      </c>
      <c r="H192" s="86">
        <v>900000</v>
      </c>
      <c r="I192" s="111">
        <v>26505</v>
      </c>
      <c r="J192" s="111">
        <v>7539.8938537932481</v>
      </c>
      <c r="K192" s="111">
        <v>26580.283371286427</v>
      </c>
    </row>
    <row r="193" spans="1:11" ht="18" customHeight="1">
      <c r="A193" s="108">
        <v>900000</v>
      </c>
      <c r="B193" s="109">
        <v>26955</v>
      </c>
      <c r="C193" s="130">
        <v>6838</v>
      </c>
      <c r="D193" s="109">
        <v>27321</v>
      </c>
      <c r="E193" s="110"/>
      <c r="F193" s="106">
        <v>13</v>
      </c>
      <c r="H193" s="86">
        <v>898930.48644480295</v>
      </c>
      <c r="I193" s="111">
        <v>26473.502825799449</v>
      </c>
      <c r="J193" s="111">
        <v>6769.9019703648546</v>
      </c>
      <c r="K193" s="111">
        <v>26505</v>
      </c>
    </row>
    <row r="194" spans="1:11" ht="18" customHeight="1">
      <c r="A194" s="108">
        <v>895979</v>
      </c>
      <c r="B194" s="109">
        <v>26835</v>
      </c>
      <c r="C194" s="130">
        <v>6641</v>
      </c>
      <c r="D194" s="109">
        <v>26955</v>
      </c>
      <c r="E194" s="110"/>
      <c r="F194" s="106">
        <v>12</v>
      </c>
      <c r="H194" s="86">
        <v>873228.009933925</v>
      </c>
      <c r="I194" s="111">
        <v>25716.564892554092</v>
      </c>
      <c r="J194" s="111">
        <v>6532.88</v>
      </c>
      <c r="K194" s="111">
        <v>26473.502825799449</v>
      </c>
    </row>
    <row r="195" spans="1:11" ht="18" customHeight="1">
      <c r="A195" s="108">
        <v>859995</v>
      </c>
      <c r="B195" s="109">
        <v>25757</v>
      </c>
      <c r="C195" s="130">
        <v>6142</v>
      </c>
      <c r="D195" s="109">
        <v>26835</v>
      </c>
      <c r="E195" s="110"/>
      <c r="F195" s="106">
        <v>11</v>
      </c>
      <c r="H195" s="86">
        <v>845453.29712566303</v>
      </c>
      <c r="I195" s="111">
        <v>24898.599600350775</v>
      </c>
      <c r="J195" s="111">
        <v>6037.7640638359971</v>
      </c>
      <c r="K195" s="111">
        <v>25716.564892554092</v>
      </c>
    </row>
    <row r="196" spans="1:11" ht="18" customHeight="1">
      <c r="A196" s="108">
        <v>822040</v>
      </c>
      <c r="B196" s="109">
        <v>24620</v>
      </c>
      <c r="C196" s="130">
        <v>5257</v>
      </c>
      <c r="D196" s="109">
        <v>25757</v>
      </c>
      <c r="E196" s="110"/>
      <c r="F196" s="106">
        <v>10</v>
      </c>
      <c r="H196" s="86">
        <v>809727.92367243196</v>
      </c>
      <c r="I196" s="111">
        <v>23846.487352153123</v>
      </c>
      <c r="J196" s="111">
        <v>5167.458072122784</v>
      </c>
      <c r="K196" s="111">
        <v>24898.599600350775</v>
      </c>
    </row>
    <row r="197" spans="1:11" ht="18" customHeight="1">
      <c r="A197" s="108">
        <v>800000</v>
      </c>
      <c r="B197" s="109">
        <v>23960</v>
      </c>
      <c r="C197" s="130">
        <v>4496</v>
      </c>
      <c r="D197" s="109">
        <v>24620</v>
      </c>
      <c r="E197" s="110"/>
      <c r="F197" s="106">
        <v>9</v>
      </c>
      <c r="H197" s="86">
        <v>800000</v>
      </c>
      <c r="I197" s="111">
        <v>23560</v>
      </c>
      <c r="J197" s="111">
        <v>4394.5114718925033</v>
      </c>
      <c r="K197" s="111">
        <v>23846.487352153123</v>
      </c>
    </row>
    <row r="198" spans="1:11" ht="18" customHeight="1">
      <c r="A198" s="108">
        <v>783389</v>
      </c>
      <c r="B198" s="109">
        <v>23463</v>
      </c>
      <c r="C198" s="130">
        <v>3697</v>
      </c>
      <c r="D198" s="109">
        <v>23960</v>
      </c>
      <c r="E198" s="110"/>
      <c r="F198" s="106">
        <v>8</v>
      </c>
      <c r="H198" s="86">
        <v>783225.17143202701</v>
      </c>
      <c r="I198" s="111">
        <v>23065.981298673196</v>
      </c>
      <c r="J198" s="111">
        <v>3632.1874547916746</v>
      </c>
      <c r="K198" s="111">
        <v>23560</v>
      </c>
    </row>
    <row r="199" spans="1:11" ht="18" customHeight="1">
      <c r="A199" s="108">
        <v>735910</v>
      </c>
      <c r="B199" s="109">
        <v>22041</v>
      </c>
      <c r="C199" s="130">
        <v>3509</v>
      </c>
      <c r="D199" s="109">
        <v>23463</v>
      </c>
      <c r="E199" s="110"/>
      <c r="F199" s="106">
        <v>7</v>
      </c>
      <c r="H199" s="86">
        <v>739382.10868348996</v>
      </c>
      <c r="I199" s="111">
        <v>21774.803100728779</v>
      </c>
      <c r="J199" s="111">
        <v>3454.4</v>
      </c>
      <c r="K199" s="111">
        <v>23065.981298673196</v>
      </c>
    </row>
    <row r="200" spans="1:11" ht="18" customHeight="1">
      <c r="A200" s="108">
        <v>700225</v>
      </c>
      <c r="B200" s="109">
        <v>20972</v>
      </c>
      <c r="C200" s="130">
        <v>3509</v>
      </c>
      <c r="D200" s="109">
        <v>22041</v>
      </c>
      <c r="E200" s="110"/>
      <c r="F200" s="106">
        <v>6</v>
      </c>
      <c r="H200" s="86">
        <v>702481.13311761897</v>
      </c>
      <c r="I200" s="111">
        <v>20688.069370313879</v>
      </c>
      <c r="J200" s="111">
        <v>3454.4</v>
      </c>
      <c r="K200" s="111">
        <v>21774.803100728779</v>
      </c>
    </row>
    <row r="201" spans="1:11" ht="18" customHeight="1">
      <c r="A201" s="108">
        <v>657701</v>
      </c>
      <c r="B201" s="109">
        <v>19698</v>
      </c>
      <c r="C201" s="130">
        <v>3080</v>
      </c>
      <c r="D201" s="109">
        <v>20972</v>
      </c>
      <c r="E201" s="110"/>
      <c r="F201" s="106">
        <v>5</v>
      </c>
      <c r="H201" s="86">
        <v>667693.51468186697</v>
      </c>
      <c r="I201" s="111">
        <v>19663.574007380983</v>
      </c>
      <c r="J201" s="111">
        <v>2979.427891340712</v>
      </c>
      <c r="K201" s="111">
        <v>20688.069370313879</v>
      </c>
    </row>
    <row r="202" spans="1:11" ht="18" customHeight="1">
      <c r="A202" s="108">
        <v>598841</v>
      </c>
      <c r="B202" s="109">
        <v>17935</v>
      </c>
      <c r="C202" s="130">
        <v>2773</v>
      </c>
      <c r="D202" s="109">
        <v>19698</v>
      </c>
      <c r="E202" s="110"/>
      <c r="F202" s="106">
        <v>4</v>
      </c>
      <c r="H202" s="86">
        <v>608100.33870601899</v>
      </c>
      <c r="I202" s="111">
        <v>17908.55497489226</v>
      </c>
      <c r="J202" s="111">
        <v>2725.7571108396605</v>
      </c>
      <c r="K202" s="111">
        <v>19663.574007380983</v>
      </c>
    </row>
    <row r="203" spans="1:11" ht="18" customHeight="1">
      <c r="A203" s="108">
        <v>525592</v>
      </c>
      <c r="B203" s="109">
        <v>15741</v>
      </c>
      <c r="C203" s="130">
        <v>2498</v>
      </c>
      <c r="D203" s="109">
        <v>17935</v>
      </c>
      <c r="E203" s="110"/>
      <c r="F203" s="106">
        <v>3</v>
      </c>
      <c r="H203" s="86">
        <v>540551.13456915098</v>
      </c>
      <c r="I203" s="111">
        <v>15919.230913061496</v>
      </c>
      <c r="J203" s="111">
        <v>2450.6684043654841</v>
      </c>
      <c r="K203" s="111">
        <v>17908.55497489226</v>
      </c>
    </row>
    <row r="204" spans="1:11" ht="18" customHeight="1">
      <c r="A204" s="108">
        <v>465881</v>
      </c>
      <c r="B204" s="109">
        <v>13953</v>
      </c>
      <c r="C204" s="130">
        <v>2424</v>
      </c>
      <c r="D204" s="109">
        <v>15741</v>
      </c>
      <c r="E204" s="110"/>
      <c r="F204" s="106">
        <v>2</v>
      </c>
      <c r="H204" s="86">
        <v>472274.77401454502</v>
      </c>
      <c r="I204" s="111">
        <v>13908.492094728352</v>
      </c>
      <c r="J204" s="111">
        <v>2373.5922632040083</v>
      </c>
      <c r="K204" s="111">
        <v>15919.230913061496</v>
      </c>
    </row>
    <row r="205" spans="1:11" ht="18" customHeight="1">
      <c r="A205" s="115">
        <v>341716</v>
      </c>
      <c r="B205" s="109">
        <v>10234</v>
      </c>
      <c r="C205" s="130">
        <v>2034</v>
      </c>
      <c r="D205" s="109">
        <v>13953</v>
      </c>
      <c r="E205" s="110"/>
      <c r="F205" s="106">
        <v>1</v>
      </c>
      <c r="H205" s="85">
        <v>343879.006501753</v>
      </c>
      <c r="I205" s="111">
        <v>10127.236741476627</v>
      </c>
      <c r="J205" s="111">
        <v>2032</v>
      </c>
      <c r="K205" s="111">
        <v>13908.492094728352</v>
      </c>
    </row>
  </sheetData>
  <autoFilter ref="A5:S5">
    <sortState ref="A7:K205">
      <sortCondition descending="1" ref="F5"/>
    </sortState>
  </autoFilter>
  <mergeCells count="9">
    <mergeCell ref="F4:F5"/>
    <mergeCell ref="A1:D1"/>
    <mergeCell ref="I4:K4"/>
    <mergeCell ref="A2:D2"/>
    <mergeCell ref="A4:A5"/>
    <mergeCell ref="B4:D4"/>
    <mergeCell ref="H4:H5"/>
    <mergeCell ref="E1:M1"/>
    <mergeCell ref="H2:K2"/>
  </mergeCells>
  <phoneticPr fontId="2" type="noConversion"/>
  <pageMargins left="0.31496062992125984" right="0.31496062992125984" top="0.59055118110236227" bottom="0.47244094488188981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M163"/>
  <sheetViews>
    <sheetView topLeftCell="A10" zoomScale="78" zoomScaleNormal="78" workbookViewId="0">
      <selection activeCell="I15" sqref="I15"/>
    </sheetView>
  </sheetViews>
  <sheetFormatPr defaultRowHeight="13.5"/>
  <cols>
    <col min="1" max="1" width="0.77734375" style="2" customWidth="1"/>
    <col min="2" max="2" width="15.6640625" style="2" customWidth="1"/>
    <col min="3" max="3" width="19.77734375" style="13" customWidth="1"/>
    <col min="4" max="6" width="13" style="2" customWidth="1"/>
    <col min="7" max="8" width="12.88671875" style="2" customWidth="1"/>
    <col min="9" max="13" width="12" style="2" customWidth="1"/>
    <col min="14" max="16384" width="8.88671875" style="2"/>
  </cols>
  <sheetData>
    <row r="2" spans="2:13" ht="21" customHeight="1">
      <c r="B2" s="5" t="s">
        <v>157</v>
      </c>
      <c r="K2" s="184" t="s">
        <v>338</v>
      </c>
      <c r="L2" s="184"/>
      <c r="M2" s="184"/>
    </row>
    <row r="3" spans="2:13" ht="16.5" customHeight="1" thickBot="1"/>
    <row r="4" spans="2:13" ht="29.25" customHeight="1" thickBot="1">
      <c r="B4" s="181" t="s">
        <v>145</v>
      </c>
      <c r="C4" s="181"/>
      <c r="D4" s="181"/>
      <c r="E4" s="181"/>
      <c r="F4" s="181"/>
      <c r="G4" s="181"/>
      <c r="H4" s="181"/>
      <c r="K4" s="59" t="s">
        <v>286</v>
      </c>
      <c r="L4" s="60">
        <f>H13-G13</f>
        <v>205537</v>
      </c>
    </row>
    <row r="5" spans="2:13" ht="24.75" customHeight="1">
      <c r="B5" s="7"/>
      <c r="C5" s="44"/>
      <c r="D5" s="8"/>
      <c r="E5" s="8"/>
      <c r="F5" s="8"/>
      <c r="G5" s="8"/>
    </row>
    <row r="6" spans="2:13" ht="30" customHeight="1" thickBot="1">
      <c r="B6" s="17" t="s">
        <v>287</v>
      </c>
      <c r="C6" s="6"/>
      <c r="D6" s="41" t="s">
        <v>116</v>
      </c>
      <c r="E6" s="41" t="s">
        <v>117</v>
      </c>
      <c r="F6" s="41" t="s">
        <v>118</v>
      </c>
      <c r="G6" s="41" t="s">
        <v>119</v>
      </c>
      <c r="H6" s="70" t="s">
        <v>120</v>
      </c>
      <c r="I6" s="71" t="s">
        <v>128</v>
      </c>
      <c r="J6" s="71" t="s">
        <v>129</v>
      </c>
      <c r="K6" s="71" t="s">
        <v>272</v>
      </c>
      <c r="L6" s="71" t="s">
        <v>284</v>
      </c>
      <c r="M6" s="71" t="s">
        <v>285</v>
      </c>
    </row>
    <row r="7" spans="2:13" ht="13.5" customHeight="1">
      <c r="B7" s="17"/>
      <c r="C7" s="40" t="s">
        <v>158</v>
      </c>
      <c r="D7" s="48">
        <v>1534420</v>
      </c>
      <c r="E7" s="49">
        <v>2817097</v>
      </c>
      <c r="F7" s="49">
        <v>4252197</v>
      </c>
      <c r="G7" s="49">
        <v>4739574</v>
      </c>
      <c r="H7" s="50">
        <v>4961996</v>
      </c>
    </row>
    <row r="8" spans="2:13" ht="13.5" customHeight="1">
      <c r="B8" s="17"/>
      <c r="C8" s="40" t="s">
        <v>159</v>
      </c>
      <c r="D8" s="51">
        <v>1557616</v>
      </c>
      <c r="E8" s="52">
        <v>2881660</v>
      </c>
      <c r="F8" s="52">
        <v>4327821</v>
      </c>
      <c r="G8" s="52">
        <v>4965308</v>
      </c>
      <c r="H8" s="53">
        <v>5168212</v>
      </c>
      <c r="I8"/>
      <c r="J8"/>
      <c r="K8"/>
    </row>
    <row r="9" spans="2:13" ht="13.5" customHeight="1">
      <c r="B9" s="17"/>
      <c r="C9" s="40" t="s">
        <v>160</v>
      </c>
      <c r="D9" s="51">
        <v>1527689</v>
      </c>
      <c r="E9" s="52">
        <v>2898073</v>
      </c>
      <c r="F9" s="52">
        <v>4164849</v>
      </c>
      <c r="G9" s="52">
        <v>4646835</v>
      </c>
      <c r="H9" s="53">
        <v>5003502</v>
      </c>
      <c r="I9" s="34"/>
      <c r="J9" s="34"/>
      <c r="K9" s="34"/>
    </row>
    <row r="10" spans="2:13" ht="13.5" customHeight="1" thickBot="1">
      <c r="B10" s="17"/>
      <c r="C10" s="40" t="s">
        <v>161</v>
      </c>
      <c r="D10" s="102">
        <v>1531417</v>
      </c>
      <c r="E10" s="54">
        <v>3050417</v>
      </c>
      <c r="F10" s="54">
        <v>4380746</v>
      </c>
      <c r="G10" s="54">
        <v>4991335</v>
      </c>
      <c r="H10" s="55">
        <v>5031489</v>
      </c>
      <c r="I10" s="34"/>
      <c r="J10" s="34"/>
      <c r="K10" s="34"/>
    </row>
    <row r="11" spans="2:13" ht="13.5" customHeight="1">
      <c r="B11" s="17"/>
      <c r="C11" s="1" t="s">
        <v>103</v>
      </c>
      <c r="D11" s="42">
        <f>SUM(D7:D10)</f>
        <v>6151142</v>
      </c>
      <c r="E11" s="42">
        <f>SUM(E7:E10)</f>
        <v>11647247</v>
      </c>
      <c r="F11" s="42">
        <f>SUM(F7:F10)</f>
        <v>17125613</v>
      </c>
      <c r="G11" s="42">
        <f>SUM(G7:G10)</f>
        <v>19343052</v>
      </c>
      <c r="H11" s="42">
        <f>SUM(H7:H10)</f>
        <v>20165199</v>
      </c>
      <c r="I11" s="34"/>
      <c r="J11" s="34"/>
      <c r="K11" s="34"/>
    </row>
    <row r="12" spans="2:13" ht="13.5" customHeight="1" thickBot="1">
      <c r="B12" s="17"/>
      <c r="C12" s="1" t="s">
        <v>121</v>
      </c>
      <c r="D12" s="4">
        <f>D11/4</f>
        <v>1537785.5</v>
      </c>
      <c r="E12" s="4">
        <f>E11/4</f>
        <v>2911811.75</v>
      </c>
      <c r="F12" s="4">
        <f>F11/4</f>
        <v>4281403.25</v>
      </c>
      <c r="G12" s="4">
        <f>G11/4</f>
        <v>4835763</v>
      </c>
      <c r="H12" s="4">
        <f>H11/4</f>
        <v>5041299.75</v>
      </c>
      <c r="I12" s="34"/>
      <c r="J12" s="34"/>
      <c r="K12" s="34"/>
    </row>
    <row r="13" spans="2:13" ht="13.5" customHeight="1" thickBot="1">
      <c r="B13" s="17"/>
      <c r="C13" s="9" t="s">
        <v>125</v>
      </c>
      <c r="D13" s="10">
        <f>ROUND(D12,0)</f>
        <v>1537786</v>
      </c>
      <c r="E13" s="10">
        <f>ROUND(E12,0)</f>
        <v>2911812</v>
      </c>
      <c r="F13" s="10">
        <f>ROUND(F12,0)</f>
        <v>4281403</v>
      </c>
      <c r="G13" s="10">
        <f>ROUND(G12,0)</f>
        <v>4835763</v>
      </c>
      <c r="H13" s="10">
        <f>ROUND(H12,0)</f>
        <v>5041300</v>
      </c>
      <c r="I13" s="61">
        <f>H13+L4</f>
        <v>5246837</v>
      </c>
      <c r="J13" s="62">
        <f>I13+L4</f>
        <v>5452374</v>
      </c>
      <c r="K13" s="73">
        <f>J13+L4</f>
        <v>5657911</v>
      </c>
      <c r="L13" s="62">
        <f>K13+L4</f>
        <v>5863448</v>
      </c>
      <c r="M13" s="62">
        <f>L13+L4</f>
        <v>6068985</v>
      </c>
    </row>
    <row r="14" spans="2:13" ht="13.5" customHeight="1">
      <c r="B14" s="17"/>
      <c r="C14" s="1" t="s">
        <v>124</v>
      </c>
      <c r="D14" s="35">
        <f>ROUND(D13,-3)</f>
        <v>1538000</v>
      </c>
      <c r="E14" s="35">
        <f>ROUND(E13,-3)</f>
        <v>2912000</v>
      </c>
      <c r="F14" s="35">
        <f>ROUND(F13,-3)</f>
        <v>4281000</v>
      </c>
      <c r="G14" s="35">
        <f>ROUND(G13,-3)</f>
        <v>4836000</v>
      </c>
      <c r="H14" s="35">
        <f>ROUND(H13,-3)</f>
        <v>5041000</v>
      </c>
    </row>
    <row r="15" spans="2:13" ht="13.5" customHeight="1">
      <c r="B15" s="17"/>
    </row>
    <row r="16" spans="2:13" ht="13.5" customHeight="1">
      <c r="B16" s="17"/>
    </row>
    <row r="17" spans="2:13" ht="27" customHeight="1">
      <c r="B17" s="17" t="s">
        <v>288</v>
      </c>
      <c r="C17" s="6"/>
      <c r="D17" s="6" t="s">
        <v>116</v>
      </c>
      <c r="E17" s="6" t="s">
        <v>117</v>
      </c>
      <c r="F17" s="6" t="s">
        <v>118</v>
      </c>
      <c r="G17" s="6" t="s">
        <v>119</v>
      </c>
      <c r="H17" s="6" t="s">
        <v>120</v>
      </c>
      <c r="I17" s="71" t="s">
        <v>128</v>
      </c>
      <c r="J17" s="71" t="s">
        <v>129</v>
      </c>
      <c r="K17" s="71" t="s">
        <v>272</v>
      </c>
      <c r="L17" s="71" t="s">
        <v>284</v>
      </c>
      <c r="M17" s="71" t="s">
        <v>285</v>
      </c>
    </row>
    <row r="18" spans="2:13" ht="13.5" customHeight="1" thickBot="1">
      <c r="B18" s="17"/>
      <c r="C18" s="64" t="s">
        <v>122</v>
      </c>
      <c r="D18" s="10">
        <f t="shared" ref="D18:M18" si="0">D13</f>
        <v>1537786</v>
      </c>
      <c r="E18" s="10">
        <f t="shared" si="0"/>
        <v>2911812</v>
      </c>
      <c r="F18" s="10">
        <f t="shared" si="0"/>
        <v>4281403</v>
      </c>
      <c r="G18" s="10">
        <f t="shared" si="0"/>
        <v>4835763</v>
      </c>
      <c r="H18" s="10">
        <f t="shared" si="0"/>
        <v>5041300</v>
      </c>
      <c r="I18" s="10">
        <f t="shared" si="0"/>
        <v>5246837</v>
      </c>
      <c r="J18" s="10">
        <f t="shared" si="0"/>
        <v>5452374</v>
      </c>
      <c r="K18" s="10">
        <f t="shared" si="0"/>
        <v>5657911</v>
      </c>
      <c r="L18" s="10">
        <f t="shared" si="0"/>
        <v>5863448</v>
      </c>
      <c r="M18" s="10">
        <f t="shared" si="0"/>
        <v>6068985</v>
      </c>
    </row>
    <row r="19" spans="2:13" ht="13.5" customHeight="1" thickBot="1">
      <c r="B19" s="17"/>
      <c r="C19" s="66">
        <v>0.4</v>
      </c>
      <c r="D19" s="63">
        <f t="shared" ref="D19:M19" si="1">D18*$C19</f>
        <v>615114.4</v>
      </c>
      <c r="E19" s="11">
        <f t="shared" si="1"/>
        <v>1164724.8</v>
      </c>
      <c r="F19" s="11">
        <f t="shared" si="1"/>
        <v>1712561.2000000002</v>
      </c>
      <c r="G19" s="11">
        <f t="shared" si="1"/>
        <v>1934305.2000000002</v>
      </c>
      <c r="H19" s="11">
        <f t="shared" si="1"/>
        <v>2016520</v>
      </c>
      <c r="I19" s="11">
        <f t="shared" si="1"/>
        <v>2098734.8000000003</v>
      </c>
      <c r="J19" s="11">
        <f t="shared" si="1"/>
        <v>2180949.6</v>
      </c>
      <c r="K19" s="11">
        <f t="shared" si="1"/>
        <v>2263164.4</v>
      </c>
      <c r="L19" s="11">
        <f t="shared" si="1"/>
        <v>2345379.2000000002</v>
      </c>
      <c r="M19" s="11">
        <f t="shared" si="1"/>
        <v>2427594</v>
      </c>
    </row>
    <row r="20" spans="2:13" ht="13.5" customHeight="1">
      <c r="B20" s="17"/>
      <c r="C20" s="65" t="s">
        <v>123</v>
      </c>
      <c r="D20" s="3">
        <f t="shared" ref="D20:M20" si="2">ROUND(D19,0)</f>
        <v>615114</v>
      </c>
      <c r="E20" s="3">
        <f t="shared" si="2"/>
        <v>1164725</v>
      </c>
      <c r="F20" s="3">
        <f t="shared" si="2"/>
        <v>1712561</v>
      </c>
      <c r="G20" s="3">
        <f t="shared" si="2"/>
        <v>1934305</v>
      </c>
      <c r="H20" s="3">
        <f t="shared" si="2"/>
        <v>2016520</v>
      </c>
      <c r="I20" s="3">
        <f t="shared" si="2"/>
        <v>2098735</v>
      </c>
      <c r="J20" s="3">
        <f t="shared" si="2"/>
        <v>2180950</v>
      </c>
      <c r="K20" s="3">
        <f t="shared" si="2"/>
        <v>2263164</v>
      </c>
      <c r="L20" s="3">
        <f t="shared" si="2"/>
        <v>2345379</v>
      </c>
      <c r="M20" s="3">
        <f t="shared" si="2"/>
        <v>2427594</v>
      </c>
    </row>
    <row r="21" spans="2:13" ht="13.5" customHeight="1">
      <c r="B21" s="17"/>
      <c r="C21" s="1" t="s">
        <v>124</v>
      </c>
      <c r="D21" s="35">
        <f t="shared" ref="D21:M21" si="3">ROUND(D20,-3)</f>
        <v>615000</v>
      </c>
      <c r="E21" s="35">
        <f t="shared" si="3"/>
        <v>1165000</v>
      </c>
      <c r="F21" s="35">
        <f t="shared" si="3"/>
        <v>1713000</v>
      </c>
      <c r="G21" s="35">
        <f t="shared" si="3"/>
        <v>1934000</v>
      </c>
      <c r="H21" s="35">
        <f t="shared" si="3"/>
        <v>2017000</v>
      </c>
      <c r="I21" s="35">
        <f t="shared" si="3"/>
        <v>2099000</v>
      </c>
      <c r="J21" s="35">
        <f t="shared" si="3"/>
        <v>2181000</v>
      </c>
      <c r="K21" s="35">
        <f t="shared" si="3"/>
        <v>2263000</v>
      </c>
      <c r="L21" s="35">
        <f t="shared" si="3"/>
        <v>2345000</v>
      </c>
      <c r="M21" s="35">
        <f t="shared" si="3"/>
        <v>2428000</v>
      </c>
    </row>
    <row r="22" spans="2:13" ht="13.5" customHeight="1">
      <c r="B22" s="17"/>
    </row>
    <row r="23" spans="2:13" ht="32.25" customHeight="1">
      <c r="B23" s="17" t="s">
        <v>289</v>
      </c>
      <c r="C23" s="6"/>
      <c r="D23" s="6" t="s">
        <v>116</v>
      </c>
      <c r="E23" s="6" t="s">
        <v>117</v>
      </c>
      <c r="F23" s="6" t="s">
        <v>118</v>
      </c>
      <c r="G23" s="6" t="s">
        <v>119</v>
      </c>
      <c r="H23" s="6" t="s">
        <v>120</v>
      </c>
      <c r="I23" s="71" t="s">
        <v>128</v>
      </c>
      <c r="J23" s="71" t="s">
        <v>129</v>
      </c>
      <c r="K23" s="71" t="s">
        <v>272</v>
      </c>
      <c r="L23" s="71" t="s">
        <v>284</v>
      </c>
      <c r="M23" s="71" t="s">
        <v>285</v>
      </c>
    </row>
    <row r="24" spans="2:13" ht="13.5" customHeight="1" thickBot="1">
      <c r="B24" s="17"/>
      <c r="C24" s="64" t="s">
        <v>122</v>
      </c>
      <c r="D24" s="10">
        <f t="shared" ref="D24:M24" si="4">D18</f>
        <v>1537786</v>
      </c>
      <c r="E24" s="10">
        <f t="shared" si="4"/>
        <v>2911812</v>
      </c>
      <c r="F24" s="10">
        <f t="shared" si="4"/>
        <v>4281403</v>
      </c>
      <c r="G24" s="10">
        <f t="shared" si="4"/>
        <v>4835763</v>
      </c>
      <c r="H24" s="10">
        <f t="shared" si="4"/>
        <v>5041300</v>
      </c>
      <c r="I24" s="10">
        <f t="shared" si="4"/>
        <v>5246837</v>
      </c>
      <c r="J24" s="10">
        <f t="shared" si="4"/>
        <v>5452374</v>
      </c>
      <c r="K24" s="10">
        <f t="shared" si="4"/>
        <v>5657911</v>
      </c>
      <c r="L24" s="10">
        <f t="shared" si="4"/>
        <v>5863448</v>
      </c>
      <c r="M24" s="10">
        <f t="shared" si="4"/>
        <v>6068985</v>
      </c>
    </row>
    <row r="25" spans="2:13" ht="13.5" customHeight="1" thickBot="1">
      <c r="B25" s="17"/>
      <c r="C25" s="66">
        <v>0.5</v>
      </c>
      <c r="D25" s="63">
        <f t="shared" ref="D25:M25" si="5">D24*$C25</f>
        <v>768893</v>
      </c>
      <c r="E25" s="11">
        <f t="shared" si="5"/>
        <v>1455906</v>
      </c>
      <c r="F25" s="11">
        <f t="shared" si="5"/>
        <v>2140701.5</v>
      </c>
      <c r="G25" s="11">
        <f t="shared" si="5"/>
        <v>2417881.5</v>
      </c>
      <c r="H25" s="11">
        <f t="shared" si="5"/>
        <v>2520650</v>
      </c>
      <c r="I25" s="11">
        <f t="shared" si="5"/>
        <v>2623418.5</v>
      </c>
      <c r="J25" s="11">
        <f t="shared" si="5"/>
        <v>2726187</v>
      </c>
      <c r="K25" s="11">
        <f t="shared" si="5"/>
        <v>2828955.5</v>
      </c>
      <c r="L25" s="11">
        <f t="shared" si="5"/>
        <v>2931724</v>
      </c>
      <c r="M25" s="11">
        <f t="shared" si="5"/>
        <v>3034492.5</v>
      </c>
    </row>
    <row r="26" spans="2:13" ht="13.5" customHeight="1">
      <c r="B26" s="17"/>
      <c r="C26" s="65" t="s">
        <v>123</v>
      </c>
      <c r="D26" s="3">
        <f t="shared" ref="D26:M26" si="6">ROUND(D25,0)</f>
        <v>768893</v>
      </c>
      <c r="E26" s="3">
        <f t="shared" si="6"/>
        <v>1455906</v>
      </c>
      <c r="F26" s="3">
        <f t="shared" si="6"/>
        <v>2140702</v>
      </c>
      <c r="G26" s="3">
        <f t="shared" si="6"/>
        <v>2417882</v>
      </c>
      <c r="H26" s="3">
        <f t="shared" si="6"/>
        <v>2520650</v>
      </c>
      <c r="I26" s="3">
        <f t="shared" si="6"/>
        <v>2623419</v>
      </c>
      <c r="J26" s="3">
        <f t="shared" si="6"/>
        <v>2726187</v>
      </c>
      <c r="K26" s="3">
        <f t="shared" si="6"/>
        <v>2828956</v>
      </c>
      <c r="L26" s="3">
        <f t="shared" si="6"/>
        <v>2931724</v>
      </c>
      <c r="M26" s="3">
        <f t="shared" si="6"/>
        <v>3034493</v>
      </c>
    </row>
    <row r="27" spans="2:13" ht="13.5" customHeight="1">
      <c r="B27" s="17"/>
      <c r="C27" s="1" t="s">
        <v>124</v>
      </c>
      <c r="D27" s="35">
        <f t="shared" ref="D27:M27" si="7">ROUND(D26,-3)</f>
        <v>769000</v>
      </c>
      <c r="E27" s="35">
        <f t="shared" si="7"/>
        <v>1456000</v>
      </c>
      <c r="F27" s="35">
        <f t="shared" si="7"/>
        <v>2141000</v>
      </c>
      <c r="G27" s="35">
        <f t="shared" si="7"/>
        <v>2418000</v>
      </c>
      <c r="H27" s="35">
        <f t="shared" si="7"/>
        <v>2521000</v>
      </c>
      <c r="I27" s="35">
        <f t="shared" si="7"/>
        <v>2623000</v>
      </c>
      <c r="J27" s="35">
        <f t="shared" si="7"/>
        <v>2726000</v>
      </c>
      <c r="K27" s="35">
        <f t="shared" si="7"/>
        <v>2829000</v>
      </c>
      <c r="L27" s="35">
        <f t="shared" si="7"/>
        <v>2932000</v>
      </c>
      <c r="M27" s="35">
        <f t="shared" si="7"/>
        <v>3034000</v>
      </c>
    </row>
    <row r="28" spans="2:13" ht="13.5" customHeight="1">
      <c r="B28" s="17"/>
      <c r="C28" s="32"/>
      <c r="D28" s="36"/>
      <c r="E28" s="36"/>
      <c r="F28" s="36"/>
      <c r="G28" s="36"/>
      <c r="H28" s="36"/>
    </row>
    <row r="29" spans="2:13" ht="32.25" customHeight="1">
      <c r="B29" s="17" t="s">
        <v>290</v>
      </c>
      <c r="C29" s="6"/>
      <c r="D29" s="6" t="s">
        <v>116</v>
      </c>
      <c r="E29" s="6" t="s">
        <v>117</v>
      </c>
      <c r="F29" s="6" t="s">
        <v>118</v>
      </c>
      <c r="G29" s="6" t="s">
        <v>119</v>
      </c>
      <c r="H29" s="6" t="s">
        <v>120</v>
      </c>
      <c r="I29" s="71" t="s">
        <v>128</v>
      </c>
      <c r="J29" s="71" t="s">
        <v>129</v>
      </c>
      <c r="K29" s="71" t="s">
        <v>272</v>
      </c>
      <c r="L29" s="71" t="s">
        <v>284</v>
      </c>
      <c r="M29" s="71" t="s">
        <v>285</v>
      </c>
    </row>
    <row r="30" spans="2:13" ht="13.5" customHeight="1" thickBot="1">
      <c r="B30" s="17"/>
      <c r="C30" s="64" t="s">
        <v>122</v>
      </c>
      <c r="D30" s="10">
        <f t="shared" ref="D30:M30" si="8">D24</f>
        <v>1537786</v>
      </c>
      <c r="E30" s="10">
        <f t="shared" si="8"/>
        <v>2911812</v>
      </c>
      <c r="F30" s="10">
        <f t="shared" si="8"/>
        <v>4281403</v>
      </c>
      <c r="G30" s="10">
        <f t="shared" si="8"/>
        <v>4835763</v>
      </c>
      <c r="H30" s="10">
        <f t="shared" si="8"/>
        <v>5041300</v>
      </c>
      <c r="I30" s="10">
        <f t="shared" si="8"/>
        <v>5246837</v>
      </c>
      <c r="J30" s="10">
        <f t="shared" si="8"/>
        <v>5452374</v>
      </c>
      <c r="K30" s="10">
        <f t="shared" si="8"/>
        <v>5657911</v>
      </c>
      <c r="L30" s="10">
        <f t="shared" si="8"/>
        <v>5863448</v>
      </c>
      <c r="M30" s="10">
        <f t="shared" si="8"/>
        <v>6068985</v>
      </c>
    </row>
    <row r="31" spans="2:13" ht="13.5" customHeight="1" thickBot="1">
      <c r="B31" s="17"/>
      <c r="C31" s="66">
        <v>0.6</v>
      </c>
      <c r="D31" s="63">
        <f t="shared" ref="D31:M31" si="9">D30*$C31</f>
        <v>922671.6</v>
      </c>
      <c r="E31" s="11">
        <f t="shared" si="9"/>
        <v>1747087.2</v>
      </c>
      <c r="F31" s="11">
        <f t="shared" si="9"/>
        <v>2568841.7999999998</v>
      </c>
      <c r="G31" s="11">
        <f t="shared" si="9"/>
        <v>2901457.8</v>
      </c>
      <c r="H31" s="11">
        <f t="shared" si="9"/>
        <v>3024780</v>
      </c>
      <c r="I31" s="11">
        <f t="shared" si="9"/>
        <v>3148102.1999999997</v>
      </c>
      <c r="J31" s="11">
        <f t="shared" si="9"/>
        <v>3271424.4</v>
      </c>
      <c r="K31" s="11">
        <f t="shared" si="9"/>
        <v>3394746.6</v>
      </c>
      <c r="L31" s="11">
        <f t="shared" si="9"/>
        <v>3518068.8</v>
      </c>
      <c r="M31" s="11">
        <f t="shared" si="9"/>
        <v>3641391</v>
      </c>
    </row>
    <row r="32" spans="2:13" ht="13.5" customHeight="1">
      <c r="B32" s="17"/>
      <c r="C32" s="65" t="s">
        <v>123</v>
      </c>
      <c r="D32" s="3">
        <f t="shared" ref="D32:M32" si="10">ROUND(D31,0)</f>
        <v>922672</v>
      </c>
      <c r="E32" s="3">
        <f t="shared" si="10"/>
        <v>1747087</v>
      </c>
      <c r="F32" s="3">
        <f t="shared" si="10"/>
        <v>2568842</v>
      </c>
      <c r="G32" s="3">
        <f t="shared" si="10"/>
        <v>2901458</v>
      </c>
      <c r="H32" s="3">
        <f t="shared" si="10"/>
        <v>3024780</v>
      </c>
      <c r="I32" s="3">
        <f t="shared" si="10"/>
        <v>3148102</v>
      </c>
      <c r="J32" s="3">
        <f t="shared" si="10"/>
        <v>3271424</v>
      </c>
      <c r="K32" s="3">
        <f t="shared" si="10"/>
        <v>3394747</v>
      </c>
      <c r="L32" s="3">
        <f t="shared" si="10"/>
        <v>3518069</v>
      </c>
      <c r="M32" s="3">
        <f t="shared" si="10"/>
        <v>3641391</v>
      </c>
    </row>
    <row r="33" spans="2:13" ht="13.5" customHeight="1">
      <c r="B33" s="17"/>
      <c r="C33" s="1" t="s">
        <v>124</v>
      </c>
      <c r="D33" s="35">
        <f t="shared" ref="D33:M33" si="11">ROUND(D32,-3)</f>
        <v>923000</v>
      </c>
      <c r="E33" s="35">
        <f t="shared" si="11"/>
        <v>1747000</v>
      </c>
      <c r="F33" s="35">
        <f t="shared" si="11"/>
        <v>2569000</v>
      </c>
      <c r="G33" s="35">
        <f t="shared" si="11"/>
        <v>2901000</v>
      </c>
      <c r="H33" s="35">
        <f t="shared" si="11"/>
        <v>3025000</v>
      </c>
      <c r="I33" s="35">
        <f t="shared" si="11"/>
        <v>3148000</v>
      </c>
      <c r="J33" s="35">
        <f t="shared" si="11"/>
        <v>3271000</v>
      </c>
      <c r="K33" s="35">
        <f t="shared" si="11"/>
        <v>3395000</v>
      </c>
      <c r="L33" s="35">
        <f t="shared" si="11"/>
        <v>3518000</v>
      </c>
      <c r="M33" s="35">
        <f t="shared" si="11"/>
        <v>3641000</v>
      </c>
    </row>
    <row r="34" spans="2:13" ht="13.5" customHeight="1">
      <c r="B34" s="17"/>
    </row>
    <row r="35" spans="2:13" ht="28.5" customHeight="1">
      <c r="B35" s="17" t="s">
        <v>291</v>
      </c>
      <c r="C35" s="6"/>
      <c r="D35" s="6" t="s">
        <v>116</v>
      </c>
      <c r="E35" s="6" t="s">
        <v>117</v>
      </c>
      <c r="F35" s="6" t="s">
        <v>118</v>
      </c>
      <c r="G35" s="6" t="s">
        <v>119</v>
      </c>
      <c r="H35" s="6" t="s">
        <v>120</v>
      </c>
      <c r="I35" s="71" t="s">
        <v>128</v>
      </c>
      <c r="J35" s="71" t="s">
        <v>129</v>
      </c>
      <c r="K35" s="71" t="s">
        <v>272</v>
      </c>
      <c r="L35" s="71" t="s">
        <v>284</v>
      </c>
      <c r="M35" s="71" t="s">
        <v>285</v>
      </c>
    </row>
    <row r="36" spans="2:13" ht="13.5" customHeight="1" thickBot="1">
      <c r="B36" s="17"/>
      <c r="C36" s="64" t="s">
        <v>122</v>
      </c>
      <c r="D36" s="10">
        <f t="shared" ref="D36:M36" si="12">D30</f>
        <v>1537786</v>
      </c>
      <c r="E36" s="10">
        <f t="shared" si="12"/>
        <v>2911812</v>
      </c>
      <c r="F36" s="10">
        <f t="shared" si="12"/>
        <v>4281403</v>
      </c>
      <c r="G36" s="10">
        <f t="shared" si="12"/>
        <v>4835763</v>
      </c>
      <c r="H36" s="10">
        <f t="shared" si="12"/>
        <v>5041300</v>
      </c>
      <c r="I36" s="10">
        <f t="shared" si="12"/>
        <v>5246837</v>
      </c>
      <c r="J36" s="10">
        <f t="shared" si="12"/>
        <v>5452374</v>
      </c>
      <c r="K36" s="10">
        <f t="shared" si="12"/>
        <v>5657911</v>
      </c>
      <c r="L36" s="10">
        <f t="shared" si="12"/>
        <v>5863448</v>
      </c>
      <c r="M36" s="10">
        <f t="shared" si="12"/>
        <v>6068985</v>
      </c>
    </row>
    <row r="37" spans="2:13" ht="13.5" customHeight="1" thickBot="1">
      <c r="B37" s="17"/>
      <c r="C37" s="66">
        <v>0.65</v>
      </c>
      <c r="D37" s="63">
        <f t="shared" ref="D37:M37" si="13">D36*$C37</f>
        <v>999560.9</v>
      </c>
      <c r="E37" s="11">
        <f t="shared" si="13"/>
        <v>1892677.8</v>
      </c>
      <c r="F37" s="11">
        <f t="shared" si="13"/>
        <v>2782911.95</v>
      </c>
      <c r="G37" s="11">
        <f t="shared" si="13"/>
        <v>3143245.95</v>
      </c>
      <c r="H37" s="11">
        <f t="shared" si="13"/>
        <v>3276845</v>
      </c>
      <c r="I37" s="11">
        <f t="shared" si="13"/>
        <v>3410444.0500000003</v>
      </c>
      <c r="J37" s="11">
        <f t="shared" si="13"/>
        <v>3544043.1</v>
      </c>
      <c r="K37" s="11">
        <f t="shared" si="13"/>
        <v>3677642.15</v>
      </c>
      <c r="L37" s="11">
        <f t="shared" si="13"/>
        <v>3811241.2</v>
      </c>
      <c r="M37" s="11">
        <f t="shared" si="13"/>
        <v>3944840.25</v>
      </c>
    </row>
    <row r="38" spans="2:13" ht="13.5" customHeight="1">
      <c r="B38" s="17"/>
      <c r="C38" s="65" t="s">
        <v>123</v>
      </c>
      <c r="D38" s="3">
        <f t="shared" ref="D38:M38" si="14">ROUND(D37,0)</f>
        <v>999561</v>
      </c>
      <c r="E38" s="3">
        <f t="shared" si="14"/>
        <v>1892678</v>
      </c>
      <c r="F38" s="3">
        <f t="shared" si="14"/>
        <v>2782912</v>
      </c>
      <c r="G38" s="3">
        <f t="shared" si="14"/>
        <v>3143246</v>
      </c>
      <c r="H38" s="3">
        <f t="shared" si="14"/>
        <v>3276845</v>
      </c>
      <c r="I38" s="3">
        <f t="shared" si="14"/>
        <v>3410444</v>
      </c>
      <c r="J38" s="3">
        <f t="shared" si="14"/>
        <v>3544043</v>
      </c>
      <c r="K38" s="3">
        <f t="shared" si="14"/>
        <v>3677642</v>
      </c>
      <c r="L38" s="3">
        <f t="shared" si="14"/>
        <v>3811241</v>
      </c>
      <c r="M38" s="3">
        <f t="shared" si="14"/>
        <v>3944840</v>
      </c>
    </row>
    <row r="39" spans="2:13" ht="13.5" customHeight="1">
      <c r="B39" s="17"/>
      <c r="C39" s="1" t="s">
        <v>124</v>
      </c>
      <c r="D39" s="35">
        <f t="shared" ref="D39:M39" si="15">ROUND(D38,-3)</f>
        <v>1000000</v>
      </c>
      <c r="E39" s="35">
        <f t="shared" si="15"/>
        <v>1893000</v>
      </c>
      <c r="F39" s="35">
        <f t="shared" si="15"/>
        <v>2783000</v>
      </c>
      <c r="G39" s="35">
        <f t="shared" si="15"/>
        <v>3143000</v>
      </c>
      <c r="H39" s="35">
        <f t="shared" si="15"/>
        <v>3277000</v>
      </c>
      <c r="I39" s="35">
        <f t="shared" si="15"/>
        <v>3410000</v>
      </c>
      <c r="J39" s="35">
        <f t="shared" si="15"/>
        <v>3544000</v>
      </c>
      <c r="K39" s="35">
        <f t="shared" si="15"/>
        <v>3678000</v>
      </c>
      <c r="L39" s="35">
        <f t="shared" si="15"/>
        <v>3811000</v>
      </c>
      <c r="M39" s="35">
        <f t="shared" si="15"/>
        <v>3945000</v>
      </c>
    </row>
    <row r="40" spans="2:13" ht="13.5" customHeight="1">
      <c r="B40" s="17"/>
    </row>
    <row r="41" spans="2:13" ht="28.5" customHeight="1">
      <c r="B41" s="17" t="s">
        <v>292</v>
      </c>
      <c r="C41" s="6"/>
      <c r="D41" s="6" t="s">
        <v>116</v>
      </c>
      <c r="E41" s="6" t="s">
        <v>117</v>
      </c>
      <c r="F41" s="6" t="s">
        <v>118</v>
      </c>
      <c r="G41" s="6" t="s">
        <v>119</v>
      </c>
      <c r="H41" s="6" t="s">
        <v>120</v>
      </c>
      <c r="I41" s="71" t="s">
        <v>128</v>
      </c>
      <c r="J41" s="71" t="s">
        <v>129</v>
      </c>
      <c r="K41" s="71" t="s">
        <v>272</v>
      </c>
      <c r="L41" s="71" t="s">
        <v>284</v>
      </c>
      <c r="M41" s="71" t="s">
        <v>285</v>
      </c>
    </row>
    <row r="42" spans="2:13" ht="13.5" customHeight="1" thickBot="1">
      <c r="B42" s="17"/>
      <c r="C42" s="64" t="s">
        <v>122</v>
      </c>
      <c r="D42" s="10">
        <f t="shared" ref="D42:M42" si="16">D36</f>
        <v>1537786</v>
      </c>
      <c r="E42" s="10">
        <f t="shared" si="16"/>
        <v>2911812</v>
      </c>
      <c r="F42" s="10">
        <f t="shared" si="16"/>
        <v>4281403</v>
      </c>
      <c r="G42" s="10">
        <f t="shared" si="16"/>
        <v>4835763</v>
      </c>
      <c r="H42" s="10">
        <f t="shared" si="16"/>
        <v>5041300</v>
      </c>
      <c r="I42" s="10">
        <f t="shared" si="16"/>
        <v>5246837</v>
      </c>
      <c r="J42" s="10">
        <f t="shared" si="16"/>
        <v>5452374</v>
      </c>
      <c r="K42" s="10">
        <f t="shared" si="16"/>
        <v>5657911</v>
      </c>
      <c r="L42" s="10">
        <f t="shared" si="16"/>
        <v>5863448</v>
      </c>
      <c r="M42" s="10">
        <f t="shared" si="16"/>
        <v>6068985</v>
      </c>
    </row>
    <row r="43" spans="2:13" ht="13.5" customHeight="1" thickBot="1">
      <c r="B43" s="17"/>
      <c r="C43" s="66">
        <v>0.7</v>
      </c>
      <c r="D43" s="63">
        <f t="shared" ref="D43:M43" si="17">D42*$C43</f>
        <v>1076450.2</v>
      </c>
      <c r="E43" s="11">
        <f t="shared" si="17"/>
        <v>2038268.4</v>
      </c>
      <c r="F43" s="11">
        <f t="shared" si="17"/>
        <v>2996982.0999999996</v>
      </c>
      <c r="G43" s="11">
        <f t="shared" si="17"/>
        <v>3385034.0999999996</v>
      </c>
      <c r="H43" s="11">
        <f t="shared" si="17"/>
        <v>3528910</v>
      </c>
      <c r="I43" s="11">
        <f t="shared" si="17"/>
        <v>3672785.9</v>
      </c>
      <c r="J43" s="11">
        <f t="shared" si="17"/>
        <v>3816661.8</v>
      </c>
      <c r="K43" s="11">
        <f t="shared" si="17"/>
        <v>3960537.6999999997</v>
      </c>
      <c r="L43" s="11">
        <f t="shared" si="17"/>
        <v>4104413.5999999996</v>
      </c>
      <c r="M43" s="11">
        <f t="shared" si="17"/>
        <v>4248289.5</v>
      </c>
    </row>
    <row r="44" spans="2:13" ht="13.5" customHeight="1">
      <c r="B44" s="17"/>
      <c r="C44" s="65" t="s">
        <v>123</v>
      </c>
      <c r="D44" s="3">
        <f t="shared" ref="D44:M44" si="18">ROUND(D43,0)</f>
        <v>1076450</v>
      </c>
      <c r="E44" s="3">
        <f t="shared" si="18"/>
        <v>2038268</v>
      </c>
      <c r="F44" s="3">
        <f t="shared" si="18"/>
        <v>2996982</v>
      </c>
      <c r="G44" s="3">
        <f t="shared" si="18"/>
        <v>3385034</v>
      </c>
      <c r="H44" s="3">
        <f t="shared" si="18"/>
        <v>3528910</v>
      </c>
      <c r="I44" s="3">
        <f t="shared" si="18"/>
        <v>3672786</v>
      </c>
      <c r="J44" s="3">
        <f t="shared" si="18"/>
        <v>3816662</v>
      </c>
      <c r="K44" s="3">
        <f t="shared" si="18"/>
        <v>3960538</v>
      </c>
      <c r="L44" s="3">
        <f t="shared" si="18"/>
        <v>4104414</v>
      </c>
      <c r="M44" s="3">
        <f t="shared" si="18"/>
        <v>4248290</v>
      </c>
    </row>
    <row r="45" spans="2:13" ht="13.5" customHeight="1">
      <c r="B45" s="17"/>
      <c r="C45" s="1" t="s">
        <v>124</v>
      </c>
      <c r="D45" s="35">
        <f t="shared" ref="D45:M45" si="19">ROUND(D44,-3)</f>
        <v>1076000</v>
      </c>
      <c r="E45" s="35">
        <f t="shared" si="19"/>
        <v>2038000</v>
      </c>
      <c r="F45" s="35">
        <f t="shared" si="19"/>
        <v>2997000</v>
      </c>
      <c r="G45" s="35">
        <f t="shared" si="19"/>
        <v>3385000</v>
      </c>
      <c r="H45" s="35">
        <f t="shared" si="19"/>
        <v>3529000</v>
      </c>
      <c r="I45" s="35">
        <f t="shared" si="19"/>
        <v>3673000</v>
      </c>
      <c r="J45" s="35">
        <f t="shared" si="19"/>
        <v>3817000</v>
      </c>
      <c r="K45" s="35">
        <f t="shared" si="19"/>
        <v>3961000</v>
      </c>
      <c r="L45" s="35">
        <f t="shared" si="19"/>
        <v>4104000</v>
      </c>
      <c r="M45" s="35">
        <f t="shared" si="19"/>
        <v>4248000</v>
      </c>
    </row>
    <row r="46" spans="2:13" ht="13.5" customHeight="1">
      <c r="B46" s="17"/>
      <c r="C46" s="32"/>
      <c r="D46" s="36"/>
      <c r="E46" s="36"/>
      <c r="F46" s="36"/>
      <c r="G46" s="36"/>
      <c r="H46" s="36"/>
    </row>
    <row r="47" spans="2:13" ht="28.5" customHeight="1">
      <c r="B47" s="17" t="s">
        <v>293</v>
      </c>
      <c r="C47" s="6"/>
      <c r="D47" s="6" t="s">
        <v>116</v>
      </c>
      <c r="E47" s="6" t="s">
        <v>117</v>
      </c>
      <c r="F47" s="6" t="s">
        <v>118</v>
      </c>
      <c r="G47" s="6" t="s">
        <v>119</v>
      </c>
      <c r="H47" s="6" t="s">
        <v>120</v>
      </c>
      <c r="I47" s="71" t="s">
        <v>128</v>
      </c>
      <c r="J47" s="71" t="s">
        <v>129</v>
      </c>
      <c r="K47" s="71" t="s">
        <v>272</v>
      </c>
      <c r="L47" s="71" t="s">
        <v>284</v>
      </c>
      <c r="M47" s="71" t="s">
        <v>285</v>
      </c>
    </row>
    <row r="48" spans="2:13" ht="13.5" customHeight="1" thickBot="1">
      <c r="B48" s="17"/>
      <c r="C48" s="64" t="s">
        <v>122</v>
      </c>
      <c r="D48" s="10">
        <f t="shared" ref="D48:M48" si="20">D42</f>
        <v>1537786</v>
      </c>
      <c r="E48" s="10">
        <f t="shared" si="20"/>
        <v>2911812</v>
      </c>
      <c r="F48" s="10">
        <f t="shared" si="20"/>
        <v>4281403</v>
      </c>
      <c r="G48" s="10">
        <f t="shared" si="20"/>
        <v>4835763</v>
      </c>
      <c r="H48" s="10">
        <f t="shared" si="20"/>
        <v>5041300</v>
      </c>
      <c r="I48" s="10">
        <f t="shared" si="20"/>
        <v>5246837</v>
      </c>
      <c r="J48" s="10">
        <f t="shared" si="20"/>
        <v>5452374</v>
      </c>
      <c r="K48" s="10">
        <f t="shared" si="20"/>
        <v>5657911</v>
      </c>
      <c r="L48" s="10">
        <f t="shared" si="20"/>
        <v>5863448</v>
      </c>
      <c r="M48" s="10">
        <f t="shared" si="20"/>
        <v>6068985</v>
      </c>
    </row>
    <row r="49" spans="2:13" ht="13.5" customHeight="1" thickBot="1">
      <c r="B49" s="17"/>
      <c r="C49" s="66">
        <v>0.8</v>
      </c>
      <c r="D49" s="63">
        <f t="shared" ref="D49:M49" si="21">D48*$C49</f>
        <v>1230228.8</v>
      </c>
      <c r="E49" s="11">
        <f t="shared" si="21"/>
        <v>2329449.6</v>
      </c>
      <c r="F49" s="11">
        <f t="shared" si="21"/>
        <v>3425122.4000000004</v>
      </c>
      <c r="G49" s="11">
        <f t="shared" si="21"/>
        <v>3868610.4000000004</v>
      </c>
      <c r="H49" s="11">
        <f t="shared" si="21"/>
        <v>4033040</v>
      </c>
      <c r="I49" s="11">
        <f t="shared" si="21"/>
        <v>4197469.6000000006</v>
      </c>
      <c r="J49" s="11">
        <f t="shared" si="21"/>
        <v>4361899.2</v>
      </c>
      <c r="K49" s="11">
        <f t="shared" si="21"/>
        <v>4526328.8</v>
      </c>
      <c r="L49" s="11">
        <f t="shared" si="21"/>
        <v>4690758.4000000004</v>
      </c>
      <c r="M49" s="11">
        <f t="shared" si="21"/>
        <v>4855188</v>
      </c>
    </row>
    <row r="50" spans="2:13" ht="13.5" customHeight="1">
      <c r="B50" s="17"/>
      <c r="C50" s="65" t="s">
        <v>123</v>
      </c>
      <c r="D50" s="3">
        <f t="shared" ref="D50:M50" si="22">ROUND(D49,0)</f>
        <v>1230229</v>
      </c>
      <c r="E50" s="3">
        <f t="shared" si="22"/>
        <v>2329450</v>
      </c>
      <c r="F50" s="3">
        <f t="shared" si="22"/>
        <v>3425122</v>
      </c>
      <c r="G50" s="3">
        <f t="shared" si="22"/>
        <v>3868610</v>
      </c>
      <c r="H50" s="3">
        <f t="shared" si="22"/>
        <v>4033040</v>
      </c>
      <c r="I50" s="3">
        <f t="shared" si="22"/>
        <v>4197470</v>
      </c>
      <c r="J50" s="3">
        <f t="shared" si="22"/>
        <v>4361899</v>
      </c>
      <c r="K50" s="3">
        <f t="shared" si="22"/>
        <v>4526329</v>
      </c>
      <c r="L50" s="3">
        <f t="shared" si="22"/>
        <v>4690758</v>
      </c>
      <c r="M50" s="3">
        <f t="shared" si="22"/>
        <v>4855188</v>
      </c>
    </row>
    <row r="51" spans="2:13" ht="13.5" customHeight="1">
      <c r="B51" s="17"/>
      <c r="C51" s="1" t="s">
        <v>124</v>
      </c>
      <c r="D51" s="35">
        <f t="shared" ref="D51:M51" si="23">ROUND(D50,-3)</f>
        <v>1230000</v>
      </c>
      <c r="E51" s="35">
        <f t="shared" si="23"/>
        <v>2329000</v>
      </c>
      <c r="F51" s="35">
        <f t="shared" si="23"/>
        <v>3425000</v>
      </c>
      <c r="G51" s="35">
        <f t="shared" si="23"/>
        <v>3869000</v>
      </c>
      <c r="H51" s="35">
        <f t="shared" si="23"/>
        <v>4033000</v>
      </c>
      <c r="I51" s="35">
        <f t="shared" si="23"/>
        <v>4197000</v>
      </c>
      <c r="J51" s="35">
        <f t="shared" si="23"/>
        <v>4362000</v>
      </c>
      <c r="K51" s="35">
        <f t="shared" si="23"/>
        <v>4526000</v>
      </c>
      <c r="L51" s="35">
        <f t="shared" si="23"/>
        <v>4691000</v>
      </c>
      <c r="M51" s="35">
        <f t="shared" si="23"/>
        <v>4855000</v>
      </c>
    </row>
    <row r="52" spans="2:13" ht="13.5" customHeight="1">
      <c r="B52" s="17"/>
    </row>
    <row r="53" spans="2:13" ht="30.75" customHeight="1">
      <c r="B53" s="17" t="s">
        <v>294</v>
      </c>
      <c r="C53" s="6"/>
      <c r="D53" s="6" t="s">
        <v>116</v>
      </c>
      <c r="E53" s="6" t="s">
        <v>117</v>
      </c>
      <c r="F53" s="6" t="s">
        <v>118</v>
      </c>
      <c r="G53" s="6" t="s">
        <v>119</v>
      </c>
      <c r="H53" s="6" t="s">
        <v>120</v>
      </c>
      <c r="I53" s="71" t="s">
        <v>128</v>
      </c>
      <c r="J53" s="71" t="s">
        <v>129</v>
      </c>
      <c r="K53" s="71" t="s">
        <v>272</v>
      </c>
      <c r="L53" s="71" t="s">
        <v>284</v>
      </c>
      <c r="M53" s="71" t="s">
        <v>285</v>
      </c>
    </row>
    <row r="54" spans="2:13" ht="13.5" customHeight="1">
      <c r="B54" s="17"/>
      <c r="C54" s="9" t="s">
        <v>122</v>
      </c>
      <c r="D54" s="10">
        <f t="shared" ref="D54:M54" si="24">D48</f>
        <v>1537786</v>
      </c>
      <c r="E54" s="10">
        <f t="shared" si="24"/>
        <v>2911812</v>
      </c>
      <c r="F54" s="10">
        <f t="shared" si="24"/>
        <v>4281403</v>
      </c>
      <c r="G54" s="10">
        <f t="shared" si="24"/>
        <v>4835763</v>
      </c>
      <c r="H54" s="10">
        <f t="shared" si="24"/>
        <v>5041300</v>
      </c>
      <c r="I54" s="10">
        <f t="shared" si="24"/>
        <v>5246837</v>
      </c>
      <c r="J54" s="10">
        <f t="shared" si="24"/>
        <v>5452374</v>
      </c>
      <c r="K54" s="10">
        <f t="shared" si="24"/>
        <v>5657911</v>
      </c>
      <c r="L54" s="10">
        <f t="shared" si="24"/>
        <v>5863448</v>
      </c>
      <c r="M54" s="10">
        <f t="shared" si="24"/>
        <v>6068985</v>
      </c>
    </row>
    <row r="55" spans="2:13" ht="13.5" customHeight="1">
      <c r="B55" s="17"/>
      <c r="C55" s="1" t="s">
        <v>124</v>
      </c>
      <c r="D55" s="35">
        <f t="shared" ref="D55:M55" si="25">ROUND(D54,-3)</f>
        <v>1538000</v>
      </c>
      <c r="E55" s="35">
        <f t="shared" si="25"/>
        <v>2912000</v>
      </c>
      <c r="F55" s="35">
        <f t="shared" si="25"/>
        <v>4281000</v>
      </c>
      <c r="G55" s="35">
        <f t="shared" si="25"/>
        <v>4836000</v>
      </c>
      <c r="H55" s="35">
        <f t="shared" si="25"/>
        <v>5041000</v>
      </c>
      <c r="I55" s="35">
        <f t="shared" si="25"/>
        <v>5247000</v>
      </c>
      <c r="J55" s="35">
        <f t="shared" si="25"/>
        <v>5452000</v>
      </c>
      <c r="K55" s="35">
        <f t="shared" si="25"/>
        <v>5658000</v>
      </c>
      <c r="L55" s="35">
        <f t="shared" si="25"/>
        <v>5863000</v>
      </c>
      <c r="M55" s="35">
        <f t="shared" si="25"/>
        <v>6069000</v>
      </c>
    </row>
    <row r="56" spans="2:13" ht="7.5" customHeight="1">
      <c r="B56" s="17"/>
    </row>
    <row r="57" spans="2:13" ht="29.25" customHeight="1">
      <c r="B57" s="17" t="s">
        <v>295</v>
      </c>
      <c r="C57" s="6"/>
      <c r="D57" s="6" t="s">
        <v>116</v>
      </c>
      <c r="E57" s="6" t="s">
        <v>117</v>
      </c>
      <c r="F57" s="6" t="s">
        <v>118</v>
      </c>
      <c r="G57" s="6" t="s">
        <v>119</v>
      </c>
      <c r="H57" s="6" t="s">
        <v>120</v>
      </c>
      <c r="I57" s="71" t="s">
        <v>128</v>
      </c>
      <c r="J57" s="71" t="s">
        <v>129</v>
      </c>
      <c r="K57" s="71" t="s">
        <v>272</v>
      </c>
      <c r="L57" s="71" t="s">
        <v>284</v>
      </c>
      <c r="M57" s="71" t="s">
        <v>285</v>
      </c>
    </row>
    <row r="58" spans="2:13" ht="13.5" customHeight="1" thickBot="1">
      <c r="B58" s="17"/>
      <c r="C58" s="64" t="s">
        <v>122</v>
      </c>
      <c r="D58" s="10">
        <f t="shared" ref="D58:M58" si="26">D54</f>
        <v>1537786</v>
      </c>
      <c r="E58" s="10">
        <f t="shared" si="26"/>
        <v>2911812</v>
      </c>
      <c r="F58" s="10">
        <f t="shared" si="26"/>
        <v>4281403</v>
      </c>
      <c r="G58" s="10">
        <f t="shared" si="26"/>
        <v>4835763</v>
      </c>
      <c r="H58" s="10">
        <f t="shared" si="26"/>
        <v>5041300</v>
      </c>
      <c r="I58" s="10">
        <f t="shared" si="26"/>
        <v>5246837</v>
      </c>
      <c r="J58" s="10">
        <f t="shared" si="26"/>
        <v>5452374</v>
      </c>
      <c r="K58" s="10">
        <f t="shared" si="26"/>
        <v>5657911</v>
      </c>
      <c r="L58" s="10">
        <f t="shared" si="26"/>
        <v>5863448</v>
      </c>
      <c r="M58" s="10">
        <f t="shared" si="26"/>
        <v>6068985</v>
      </c>
    </row>
    <row r="59" spans="2:13" ht="13.5" customHeight="1" thickBot="1">
      <c r="B59" s="17"/>
      <c r="C59" s="67">
        <v>1.2</v>
      </c>
      <c r="D59" s="63">
        <f t="shared" ref="D59:M59" si="27">D58*$C59</f>
        <v>1845343.2</v>
      </c>
      <c r="E59" s="11">
        <f t="shared" si="27"/>
        <v>3494174.4</v>
      </c>
      <c r="F59" s="11">
        <f t="shared" si="27"/>
        <v>5137683.5999999996</v>
      </c>
      <c r="G59" s="11">
        <f t="shared" si="27"/>
        <v>5802915.5999999996</v>
      </c>
      <c r="H59" s="11">
        <f t="shared" si="27"/>
        <v>6049560</v>
      </c>
      <c r="I59" s="11">
        <f t="shared" si="27"/>
        <v>6296204.3999999994</v>
      </c>
      <c r="J59" s="11">
        <f t="shared" si="27"/>
        <v>6542848.7999999998</v>
      </c>
      <c r="K59" s="11">
        <f t="shared" si="27"/>
        <v>6789493.2000000002</v>
      </c>
      <c r="L59" s="11">
        <f t="shared" si="27"/>
        <v>7036137.5999999996</v>
      </c>
      <c r="M59" s="11">
        <f t="shared" si="27"/>
        <v>7282782</v>
      </c>
    </row>
    <row r="60" spans="2:13" ht="13.5" customHeight="1">
      <c r="B60" s="17"/>
      <c r="C60" s="65" t="s">
        <v>123</v>
      </c>
      <c r="D60" s="3">
        <f t="shared" ref="D60:M60" si="28">ROUND(D59,0)</f>
        <v>1845343</v>
      </c>
      <c r="E60" s="3">
        <f t="shared" si="28"/>
        <v>3494174</v>
      </c>
      <c r="F60" s="3">
        <f t="shared" si="28"/>
        <v>5137684</v>
      </c>
      <c r="G60" s="3">
        <f t="shared" si="28"/>
        <v>5802916</v>
      </c>
      <c r="H60" s="3">
        <f t="shared" si="28"/>
        <v>6049560</v>
      </c>
      <c r="I60" s="3">
        <f t="shared" si="28"/>
        <v>6296204</v>
      </c>
      <c r="J60" s="3">
        <f t="shared" si="28"/>
        <v>6542849</v>
      </c>
      <c r="K60" s="3">
        <f t="shared" si="28"/>
        <v>6789493</v>
      </c>
      <c r="L60" s="3">
        <f t="shared" si="28"/>
        <v>7036138</v>
      </c>
      <c r="M60" s="3">
        <f t="shared" si="28"/>
        <v>7282782</v>
      </c>
    </row>
    <row r="61" spans="2:13" ht="13.5" customHeight="1">
      <c r="B61" s="17"/>
      <c r="C61" s="1" t="s">
        <v>124</v>
      </c>
      <c r="D61" s="35">
        <f t="shared" ref="D61:M61" si="29">ROUND(D60,-3)</f>
        <v>1845000</v>
      </c>
      <c r="E61" s="35">
        <f t="shared" si="29"/>
        <v>3494000</v>
      </c>
      <c r="F61" s="35">
        <f t="shared" si="29"/>
        <v>5138000</v>
      </c>
      <c r="G61" s="35">
        <f t="shared" si="29"/>
        <v>5803000</v>
      </c>
      <c r="H61" s="35">
        <f t="shared" si="29"/>
        <v>6050000</v>
      </c>
      <c r="I61" s="35">
        <f t="shared" si="29"/>
        <v>6296000</v>
      </c>
      <c r="J61" s="35">
        <f t="shared" si="29"/>
        <v>6543000</v>
      </c>
      <c r="K61" s="35">
        <f t="shared" si="29"/>
        <v>6789000</v>
      </c>
      <c r="L61" s="35">
        <f t="shared" si="29"/>
        <v>7036000</v>
      </c>
      <c r="M61" s="35">
        <f t="shared" si="29"/>
        <v>7283000</v>
      </c>
    </row>
    <row r="62" spans="2:13" ht="13.5" customHeight="1">
      <c r="B62" s="17"/>
      <c r="C62" s="32"/>
      <c r="D62" s="33"/>
      <c r="E62" s="33"/>
      <c r="F62" s="33"/>
      <c r="G62" s="33"/>
      <c r="H62" s="33"/>
    </row>
    <row r="63" spans="2:13" ht="28.5" customHeight="1">
      <c r="B63" s="17" t="s">
        <v>296</v>
      </c>
      <c r="C63" s="6"/>
      <c r="D63" s="6" t="s">
        <v>116</v>
      </c>
      <c r="E63" s="6" t="s">
        <v>117</v>
      </c>
      <c r="F63" s="6" t="s">
        <v>118</v>
      </c>
      <c r="G63" s="6" t="s">
        <v>119</v>
      </c>
      <c r="H63" s="6" t="s">
        <v>120</v>
      </c>
      <c r="I63" s="71" t="s">
        <v>128</v>
      </c>
      <c r="J63" s="71" t="s">
        <v>129</v>
      </c>
      <c r="K63" s="71" t="s">
        <v>272</v>
      </c>
      <c r="L63" s="71" t="s">
        <v>284</v>
      </c>
      <c r="M63" s="71" t="s">
        <v>285</v>
      </c>
    </row>
    <row r="64" spans="2:13" ht="13.5" customHeight="1" thickBot="1">
      <c r="B64" s="17"/>
      <c r="C64" s="64" t="s">
        <v>122</v>
      </c>
      <c r="D64" s="10">
        <f t="shared" ref="D64:M64" si="30">D13</f>
        <v>1537786</v>
      </c>
      <c r="E64" s="10">
        <f t="shared" si="30"/>
        <v>2911812</v>
      </c>
      <c r="F64" s="10">
        <f t="shared" si="30"/>
        <v>4281403</v>
      </c>
      <c r="G64" s="10">
        <f t="shared" si="30"/>
        <v>4835763</v>
      </c>
      <c r="H64" s="10">
        <f t="shared" si="30"/>
        <v>5041300</v>
      </c>
      <c r="I64" s="10">
        <f t="shared" si="30"/>
        <v>5246837</v>
      </c>
      <c r="J64" s="10">
        <f t="shared" si="30"/>
        <v>5452374</v>
      </c>
      <c r="K64" s="10">
        <f t="shared" si="30"/>
        <v>5657911</v>
      </c>
      <c r="L64" s="10">
        <f t="shared" si="30"/>
        <v>5863448</v>
      </c>
      <c r="M64" s="10">
        <f t="shared" si="30"/>
        <v>6068985</v>
      </c>
    </row>
    <row r="65" spans="2:13" ht="13.5" customHeight="1" thickBot="1">
      <c r="B65" s="17"/>
      <c r="C65" s="67">
        <v>1.3</v>
      </c>
      <c r="D65" s="63">
        <f t="shared" ref="D65:M65" si="31">D64*$C65</f>
        <v>1999121.8</v>
      </c>
      <c r="E65" s="11">
        <f t="shared" si="31"/>
        <v>3785355.6</v>
      </c>
      <c r="F65" s="11">
        <f t="shared" si="31"/>
        <v>5565823.9000000004</v>
      </c>
      <c r="G65" s="11">
        <f t="shared" si="31"/>
        <v>6286491.9000000004</v>
      </c>
      <c r="H65" s="11">
        <f t="shared" si="31"/>
        <v>6553690</v>
      </c>
      <c r="I65" s="11">
        <f t="shared" si="31"/>
        <v>6820888.1000000006</v>
      </c>
      <c r="J65" s="11">
        <f t="shared" si="31"/>
        <v>7088086.2000000002</v>
      </c>
      <c r="K65" s="11">
        <f t="shared" si="31"/>
        <v>7355284.2999999998</v>
      </c>
      <c r="L65" s="11">
        <f t="shared" si="31"/>
        <v>7622482.4000000004</v>
      </c>
      <c r="M65" s="11">
        <f t="shared" si="31"/>
        <v>7889680.5</v>
      </c>
    </row>
    <row r="66" spans="2:13" ht="13.5" customHeight="1">
      <c r="B66" s="17"/>
      <c r="C66" s="65" t="s">
        <v>123</v>
      </c>
      <c r="D66" s="3">
        <f t="shared" ref="D66:M66" si="32">ROUND(D65,0)</f>
        <v>1999122</v>
      </c>
      <c r="E66" s="3">
        <f t="shared" si="32"/>
        <v>3785356</v>
      </c>
      <c r="F66" s="3">
        <f t="shared" si="32"/>
        <v>5565824</v>
      </c>
      <c r="G66" s="3">
        <f t="shared" si="32"/>
        <v>6286492</v>
      </c>
      <c r="H66" s="3">
        <f t="shared" si="32"/>
        <v>6553690</v>
      </c>
      <c r="I66" s="3">
        <f t="shared" si="32"/>
        <v>6820888</v>
      </c>
      <c r="J66" s="3">
        <f t="shared" si="32"/>
        <v>7088086</v>
      </c>
      <c r="K66" s="3">
        <f t="shared" si="32"/>
        <v>7355284</v>
      </c>
      <c r="L66" s="3">
        <f t="shared" si="32"/>
        <v>7622482</v>
      </c>
      <c r="M66" s="3">
        <f t="shared" si="32"/>
        <v>7889681</v>
      </c>
    </row>
    <row r="67" spans="2:13" ht="13.5" customHeight="1">
      <c r="B67" s="17"/>
      <c r="C67" s="1" t="s">
        <v>124</v>
      </c>
      <c r="D67" s="35">
        <f t="shared" ref="D67:M67" si="33">ROUND(D66,-3)</f>
        <v>1999000</v>
      </c>
      <c r="E67" s="35">
        <f t="shared" si="33"/>
        <v>3785000</v>
      </c>
      <c r="F67" s="35">
        <f t="shared" si="33"/>
        <v>5566000</v>
      </c>
      <c r="G67" s="35">
        <f t="shared" si="33"/>
        <v>6286000</v>
      </c>
      <c r="H67" s="35">
        <f t="shared" si="33"/>
        <v>6554000</v>
      </c>
      <c r="I67" s="35">
        <f t="shared" si="33"/>
        <v>6821000</v>
      </c>
      <c r="J67" s="35">
        <f t="shared" si="33"/>
        <v>7088000</v>
      </c>
      <c r="K67" s="35">
        <f t="shared" si="33"/>
        <v>7355000</v>
      </c>
      <c r="L67" s="35">
        <f t="shared" si="33"/>
        <v>7622000</v>
      </c>
      <c r="M67" s="35">
        <f t="shared" si="33"/>
        <v>7890000</v>
      </c>
    </row>
    <row r="68" spans="2:13" ht="14.25" customHeight="1">
      <c r="B68" s="17"/>
    </row>
    <row r="69" spans="2:13" ht="32.25" customHeight="1">
      <c r="B69" s="17" t="s">
        <v>297</v>
      </c>
      <c r="C69" s="6"/>
      <c r="D69" s="6" t="s">
        <v>116</v>
      </c>
      <c r="E69" s="6" t="s">
        <v>117</v>
      </c>
      <c r="F69" s="6" t="s">
        <v>118</v>
      </c>
      <c r="G69" s="6" t="s">
        <v>119</v>
      </c>
      <c r="H69" s="6" t="s">
        <v>120</v>
      </c>
      <c r="I69" s="71" t="s">
        <v>128</v>
      </c>
      <c r="J69" s="71" t="s">
        <v>129</v>
      </c>
      <c r="K69" s="71" t="s">
        <v>272</v>
      </c>
      <c r="L69" s="71" t="s">
        <v>284</v>
      </c>
      <c r="M69" s="71" t="s">
        <v>285</v>
      </c>
    </row>
    <row r="70" spans="2:13" ht="13.5" customHeight="1" thickBot="1">
      <c r="B70" s="17"/>
      <c r="C70" s="64" t="s">
        <v>122</v>
      </c>
      <c r="D70" s="10">
        <f t="shared" ref="D70:M70" si="34">D58</f>
        <v>1537786</v>
      </c>
      <c r="E70" s="10">
        <f t="shared" si="34"/>
        <v>2911812</v>
      </c>
      <c r="F70" s="10">
        <f t="shared" si="34"/>
        <v>4281403</v>
      </c>
      <c r="G70" s="10">
        <f t="shared" si="34"/>
        <v>4835763</v>
      </c>
      <c r="H70" s="10">
        <f t="shared" si="34"/>
        <v>5041300</v>
      </c>
      <c r="I70" s="10">
        <f t="shared" si="34"/>
        <v>5246837</v>
      </c>
      <c r="J70" s="10">
        <f t="shared" si="34"/>
        <v>5452374</v>
      </c>
      <c r="K70" s="10">
        <f t="shared" si="34"/>
        <v>5657911</v>
      </c>
      <c r="L70" s="10">
        <f t="shared" si="34"/>
        <v>5863448</v>
      </c>
      <c r="M70" s="10">
        <f t="shared" si="34"/>
        <v>6068985</v>
      </c>
    </row>
    <row r="71" spans="2:13" ht="13.5" customHeight="1" thickBot="1">
      <c r="B71" s="17"/>
      <c r="C71" s="67">
        <v>1.5</v>
      </c>
      <c r="D71" s="63">
        <f t="shared" ref="D71:M71" si="35">D70*$C71</f>
        <v>2306679</v>
      </c>
      <c r="E71" s="11">
        <f t="shared" si="35"/>
        <v>4367718</v>
      </c>
      <c r="F71" s="11">
        <f t="shared" si="35"/>
        <v>6422104.5</v>
      </c>
      <c r="G71" s="11">
        <f t="shared" si="35"/>
        <v>7253644.5</v>
      </c>
      <c r="H71" s="11">
        <f t="shared" si="35"/>
        <v>7561950</v>
      </c>
      <c r="I71" s="11">
        <f t="shared" si="35"/>
        <v>7870255.5</v>
      </c>
      <c r="J71" s="11">
        <f t="shared" si="35"/>
        <v>8178561</v>
      </c>
      <c r="K71" s="11">
        <f t="shared" si="35"/>
        <v>8486866.5</v>
      </c>
      <c r="L71" s="11">
        <f t="shared" si="35"/>
        <v>8795172</v>
      </c>
      <c r="M71" s="11">
        <f t="shared" si="35"/>
        <v>9103477.5</v>
      </c>
    </row>
    <row r="72" spans="2:13" ht="13.5" customHeight="1">
      <c r="B72" s="17"/>
      <c r="C72" s="65" t="s">
        <v>123</v>
      </c>
      <c r="D72" s="3">
        <f t="shared" ref="D72:M72" si="36">ROUND(D71,0)</f>
        <v>2306679</v>
      </c>
      <c r="E72" s="3">
        <f t="shared" si="36"/>
        <v>4367718</v>
      </c>
      <c r="F72" s="3">
        <f t="shared" si="36"/>
        <v>6422105</v>
      </c>
      <c r="G72" s="3">
        <f t="shared" si="36"/>
        <v>7253645</v>
      </c>
      <c r="H72" s="3">
        <f t="shared" si="36"/>
        <v>7561950</v>
      </c>
      <c r="I72" s="3">
        <f t="shared" si="36"/>
        <v>7870256</v>
      </c>
      <c r="J72" s="3">
        <f t="shared" si="36"/>
        <v>8178561</v>
      </c>
      <c r="K72" s="3">
        <f t="shared" si="36"/>
        <v>8486867</v>
      </c>
      <c r="L72" s="3">
        <f t="shared" si="36"/>
        <v>8795172</v>
      </c>
      <c r="M72" s="3">
        <f t="shared" si="36"/>
        <v>9103478</v>
      </c>
    </row>
    <row r="73" spans="2:13" ht="13.5" customHeight="1">
      <c r="B73" s="17"/>
      <c r="C73" s="1" t="s">
        <v>124</v>
      </c>
      <c r="D73" s="35">
        <f t="shared" ref="D73:M73" si="37">ROUND(D72,-3)</f>
        <v>2307000</v>
      </c>
      <c r="E73" s="35">
        <f t="shared" si="37"/>
        <v>4368000</v>
      </c>
      <c r="F73" s="35">
        <f t="shared" si="37"/>
        <v>6422000</v>
      </c>
      <c r="G73" s="35">
        <f t="shared" si="37"/>
        <v>7254000</v>
      </c>
      <c r="H73" s="35">
        <f t="shared" si="37"/>
        <v>7562000</v>
      </c>
      <c r="I73" s="35">
        <f t="shared" si="37"/>
        <v>7870000</v>
      </c>
      <c r="J73" s="35">
        <f t="shared" si="37"/>
        <v>8179000</v>
      </c>
      <c r="K73" s="35">
        <f t="shared" si="37"/>
        <v>8487000</v>
      </c>
      <c r="L73" s="35">
        <f t="shared" si="37"/>
        <v>8795000</v>
      </c>
      <c r="M73" s="35">
        <f t="shared" si="37"/>
        <v>9103000</v>
      </c>
    </row>
    <row r="74" spans="2:13" ht="6.75" customHeight="1">
      <c r="B74" s="17"/>
    </row>
    <row r="75" spans="2:13" ht="29.25" customHeight="1">
      <c r="B75" s="17" t="s">
        <v>298</v>
      </c>
      <c r="C75" s="6"/>
      <c r="D75" s="6" t="s">
        <v>116</v>
      </c>
      <c r="E75" s="6" t="s">
        <v>117</v>
      </c>
      <c r="F75" s="6" t="s">
        <v>118</v>
      </c>
      <c r="G75" s="6" t="s">
        <v>119</v>
      </c>
      <c r="H75" s="6" t="s">
        <v>120</v>
      </c>
      <c r="I75" s="71" t="s">
        <v>128</v>
      </c>
      <c r="J75" s="71" t="s">
        <v>129</v>
      </c>
      <c r="K75" s="71" t="s">
        <v>272</v>
      </c>
      <c r="L75" s="71" t="s">
        <v>284</v>
      </c>
      <c r="M75" s="71" t="s">
        <v>285</v>
      </c>
    </row>
    <row r="76" spans="2:13" ht="13.5" customHeight="1" thickBot="1">
      <c r="B76" s="17"/>
      <c r="C76" s="64" t="s">
        <v>122</v>
      </c>
      <c r="D76" s="10">
        <f t="shared" ref="D76:M76" si="38">D70</f>
        <v>1537786</v>
      </c>
      <c r="E76" s="10">
        <f t="shared" si="38"/>
        <v>2911812</v>
      </c>
      <c r="F76" s="10">
        <f t="shared" si="38"/>
        <v>4281403</v>
      </c>
      <c r="G76" s="10">
        <f t="shared" si="38"/>
        <v>4835763</v>
      </c>
      <c r="H76" s="10">
        <f t="shared" si="38"/>
        <v>5041300</v>
      </c>
      <c r="I76" s="10">
        <f t="shared" si="38"/>
        <v>5246837</v>
      </c>
      <c r="J76" s="10">
        <f t="shared" si="38"/>
        <v>5452374</v>
      </c>
      <c r="K76" s="10">
        <f t="shared" si="38"/>
        <v>5657911</v>
      </c>
      <c r="L76" s="10">
        <f t="shared" si="38"/>
        <v>5863448</v>
      </c>
      <c r="M76" s="10">
        <f t="shared" si="38"/>
        <v>6068985</v>
      </c>
    </row>
    <row r="77" spans="2:13" ht="13.5" customHeight="1" thickBot="1">
      <c r="B77" s="17"/>
      <c r="C77" s="67">
        <v>1.6</v>
      </c>
      <c r="D77" s="63">
        <f t="shared" ref="D77:M77" si="39">D76*$C77</f>
        <v>2460457.6</v>
      </c>
      <c r="E77" s="11">
        <f t="shared" si="39"/>
        <v>4658899.2</v>
      </c>
      <c r="F77" s="11">
        <f t="shared" si="39"/>
        <v>6850244.8000000007</v>
      </c>
      <c r="G77" s="11">
        <f t="shared" si="39"/>
        <v>7737220.8000000007</v>
      </c>
      <c r="H77" s="11">
        <f t="shared" si="39"/>
        <v>8066080</v>
      </c>
      <c r="I77" s="11">
        <f t="shared" si="39"/>
        <v>8394939.2000000011</v>
      </c>
      <c r="J77" s="11">
        <f t="shared" si="39"/>
        <v>8723798.4000000004</v>
      </c>
      <c r="K77" s="11">
        <f t="shared" si="39"/>
        <v>9052657.5999999996</v>
      </c>
      <c r="L77" s="11">
        <f t="shared" si="39"/>
        <v>9381516.8000000007</v>
      </c>
      <c r="M77" s="11">
        <f t="shared" si="39"/>
        <v>9710376</v>
      </c>
    </row>
    <row r="78" spans="2:13" ht="13.5" customHeight="1">
      <c r="B78" s="17"/>
      <c r="C78" s="65" t="s">
        <v>123</v>
      </c>
      <c r="D78" s="3">
        <f t="shared" ref="D78:M78" si="40">ROUND(D77,0)</f>
        <v>2460458</v>
      </c>
      <c r="E78" s="3">
        <f t="shared" si="40"/>
        <v>4658899</v>
      </c>
      <c r="F78" s="3">
        <f t="shared" si="40"/>
        <v>6850245</v>
      </c>
      <c r="G78" s="3">
        <f t="shared" si="40"/>
        <v>7737221</v>
      </c>
      <c r="H78" s="3">
        <f t="shared" si="40"/>
        <v>8066080</v>
      </c>
      <c r="I78" s="3">
        <f t="shared" si="40"/>
        <v>8394939</v>
      </c>
      <c r="J78" s="3">
        <f t="shared" si="40"/>
        <v>8723798</v>
      </c>
      <c r="K78" s="3">
        <f t="shared" si="40"/>
        <v>9052658</v>
      </c>
      <c r="L78" s="3">
        <f t="shared" si="40"/>
        <v>9381517</v>
      </c>
      <c r="M78" s="3">
        <f t="shared" si="40"/>
        <v>9710376</v>
      </c>
    </row>
    <row r="79" spans="2:13" ht="13.5" customHeight="1">
      <c r="B79" s="17"/>
      <c r="C79" s="1" t="s">
        <v>124</v>
      </c>
      <c r="D79" s="35">
        <f t="shared" ref="D79:M79" si="41">ROUND(D78,-3)</f>
        <v>2460000</v>
      </c>
      <c r="E79" s="35">
        <f t="shared" si="41"/>
        <v>4659000</v>
      </c>
      <c r="F79" s="35">
        <f t="shared" si="41"/>
        <v>6850000</v>
      </c>
      <c r="G79" s="35">
        <f t="shared" si="41"/>
        <v>7737000</v>
      </c>
      <c r="H79" s="35">
        <f t="shared" si="41"/>
        <v>8066000</v>
      </c>
      <c r="I79" s="35">
        <f t="shared" si="41"/>
        <v>8395000</v>
      </c>
      <c r="J79" s="35">
        <f t="shared" si="41"/>
        <v>8724000</v>
      </c>
      <c r="K79" s="35">
        <f t="shared" si="41"/>
        <v>9053000</v>
      </c>
      <c r="L79" s="35">
        <f t="shared" si="41"/>
        <v>9382000</v>
      </c>
      <c r="M79" s="35">
        <f t="shared" si="41"/>
        <v>9710000</v>
      </c>
    </row>
    <row r="80" spans="2:13" ht="6.75" customHeight="1">
      <c r="B80" s="17"/>
    </row>
    <row r="81" spans="2:13" ht="28.5" customHeight="1">
      <c r="B81" s="17" t="s">
        <v>299</v>
      </c>
      <c r="C81" s="6"/>
      <c r="D81" s="6" t="s">
        <v>116</v>
      </c>
      <c r="E81" s="6" t="s">
        <v>117</v>
      </c>
      <c r="F81" s="6" t="s">
        <v>118</v>
      </c>
      <c r="G81" s="6" t="s">
        <v>119</v>
      </c>
      <c r="H81" s="6" t="s">
        <v>120</v>
      </c>
      <c r="I81" s="71" t="s">
        <v>128</v>
      </c>
      <c r="J81" s="71" t="s">
        <v>129</v>
      </c>
      <c r="K81" s="71" t="s">
        <v>272</v>
      </c>
      <c r="L81" s="71" t="s">
        <v>284</v>
      </c>
      <c r="M81" s="71" t="s">
        <v>285</v>
      </c>
    </row>
    <row r="82" spans="2:13" ht="13.5" customHeight="1" thickBot="1">
      <c r="B82" s="17"/>
      <c r="C82" s="64" t="s">
        <v>122</v>
      </c>
      <c r="D82" s="10">
        <f t="shared" ref="D82:M82" si="42">D76</f>
        <v>1537786</v>
      </c>
      <c r="E82" s="10">
        <f t="shared" si="42"/>
        <v>2911812</v>
      </c>
      <c r="F82" s="10">
        <f t="shared" si="42"/>
        <v>4281403</v>
      </c>
      <c r="G82" s="10">
        <f t="shared" si="42"/>
        <v>4835763</v>
      </c>
      <c r="H82" s="10">
        <f t="shared" si="42"/>
        <v>5041300</v>
      </c>
      <c r="I82" s="10">
        <f t="shared" si="42"/>
        <v>5246837</v>
      </c>
      <c r="J82" s="10">
        <f t="shared" si="42"/>
        <v>5452374</v>
      </c>
      <c r="K82" s="10">
        <f t="shared" si="42"/>
        <v>5657911</v>
      </c>
      <c r="L82" s="10">
        <f t="shared" si="42"/>
        <v>5863448</v>
      </c>
      <c r="M82" s="10">
        <f t="shared" si="42"/>
        <v>6068985</v>
      </c>
    </row>
    <row r="83" spans="2:13" ht="13.5" customHeight="1" thickBot="1">
      <c r="B83" s="17"/>
      <c r="C83" s="67">
        <v>1.8</v>
      </c>
      <c r="D83" s="63">
        <f t="shared" ref="D83:M83" si="43">D82*$C83</f>
        <v>2768014.8000000003</v>
      </c>
      <c r="E83" s="11">
        <f t="shared" si="43"/>
        <v>5241261.6000000006</v>
      </c>
      <c r="F83" s="11">
        <f t="shared" si="43"/>
        <v>7706525.4000000004</v>
      </c>
      <c r="G83" s="11">
        <f t="shared" si="43"/>
        <v>8704373.4000000004</v>
      </c>
      <c r="H83" s="11">
        <f t="shared" si="43"/>
        <v>9074340</v>
      </c>
      <c r="I83" s="11">
        <f t="shared" si="43"/>
        <v>9444306.5999999996</v>
      </c>
      <c r="J83" s="11">
        <f t="shared" si="43"/>
        <v>9814273.2000000011</v>
      </c>
      <c r="K83" s="11">
        <f t="shared" si="43"/>
        <v>10184239.800000001</v>
      </c>
      <c r="L83" s="11">
        <f t="shared" si="43"/>
        <v>10554206.4</v>
      </c>
      <c r="M83" s="11">
        <f t="shared" si="43"/>
        <v>10924173</v>
      </c>
    </row>
    <row r="84" spans="2:13" ht="13.5" customHeight="1">
      <c r="B84" s="17"/>
      <c r="C84" s="65" t="s">
        <v>123</v>
      </c>
      <c r="D84" s="3">
        <f t="shared" ref="D84:M84" si="44">ROUND(D83,0)</f>
        <v>2768015</v>
      </c>
      <c r="E84" s="3">
        <f t="shared" si="44"/>
        <v>5241262</v>
      </c>
      <c r="F84" s="3">
        <f t="shared" si="44"/>
        <v>7706525</v>
      </c>
      <c r="G84" s="3">
        <f t="shared" si="44"/>
        <v>8704373</v>
      </c>
      <c r="H84" s="3">
        <f t="shared" si="44"/>
        <v>9074340</v>
      </c>
      <c r="I84" s="3">
        <f t="shared" si="44"/>
        <v>9444307</v>
      </c>
      <c r="J84" s="3">
        <f t="shared" si="44"/>
        <v>9814273</v>
      </c>
      <c r="K84" s="3">
        <f t="shared" si="44"/>
        <v>10184240</v>
      </c>
      <c r="L84" s="3">
        <f t="shared" si="44"/>
        <v>10554206</v>
      </c>
      <c r="M84" s="3">
        <f t="shared" si="44"/>
        <v>10924173</v>
      </c>
    </row>
    <row r="85" spans="2:13" ht="13.5" customHeight="1">
      <c r="B85" s="17"/>
      <c r="C85" s="1" t="s">
        <v>124</v>
      </c>
      <c r="D85" s="35">
        <f t="shared" ref="D85:M85" si="45">ROUND(D84,-3)</f>
        <v>2768000</v>
      </c>
      <c r="E85" s="35">
        <f t="shared" si="45"/>
        <v>5241000</v>
      </c>
      <c r="F85" s="35">
        <f t="shared" si="45"/>
        <v>7707000</v>
      </c>
      <c r="G85" s="35">
        <f t="shared" si="45"/>
        <v>8704000</v>
      </c>
      <c r="H85" s="35">
        <f t="shared" si="45"/>
        <v>9074000</v>
      </c>
      <c r="I85" s="35">
        <f t="shared" si="45"/>
        <v>9444000</v>
      </c>
      <c r="J85" s="35">
        <f t="shared" si="45"/>
        <v>9814000</v>
      </c>
      <c r="K85" s="35">
        <f t="shared" si="45"/>
        <v>10184000</v>
      </c>
      <c r="L85" s="35">
        <f t="shared" si="45"/>
        <v>10554000</v>
      </c>
      <c r="M85" s="35">
        <f t="shared" si="45"/>
        <v>10924000</v>
      </c>
    </row>
    <row r="86" spans="2:13">
      <c r="B86" s="17"/>
    </row>
    <row r="87" spans="2:13" ht="33" customHeight="1">
      <c r="B87" s="17" t="s">
        <v>300</v>
      </c>
      <c r="C87" s="6"/>
      <c r="D87" s="6" t="s">
        <v>116</v>
      </c>
      <c r="E87" s="6" t="s">
        <v>117</v>
      </c>
      <c r="F87" s="6" t="s">
        <v>118</v>
      </c>
      <c r="G87" s="6" t="s">
        <v>119</v>
      </c>
      <c r="H87" s="6" t="s">
        <v>120</v>
      </c>
      <c r="I87" s="71" t="s">
        <v>128</v>
      </c>
      <c r="J87" s="71" t="s">
        <v>129</v>
      </c>
      <c r="K87" s="71" t="s">
        <v>272</v>
      </c>
      <c r="L87" s="71" t="s">
        <v>284</v>
      </c>
      <c r="M87" s="71" t="s">
        <v>285</v>
      </c>
    </row>
    <row r="88" spans="2:13" ht="13.5" customHeight="1" thickBot="1">
      <c r="B88" s="17"/>
      <c r="C88" s="64" t="s">
        <v>122</v>
      </c>
      <c r="D88" s="10">
        <f t="shared" ref="D88:M88" si="46">D82</f>
        <v>1537786</v>
      </c>
      <c r="E88" s="10">
        <f t="shared" si="46"/>
        <v>2911812</v>
      </c>
      <c r="F88" s="10">
        <f t="shared" si="46"/>
        <v>4281403</v>
      </c>
      <c r="G88" s="10">
        <f t="shared" si="46"/>
        <v>4835763</v>
      </c>
      <c r="H88" s="10">
        <f t="shared" si="46"/>
        <v>5041300</v>
      </c>
      <c r="I88" s="10">
        <f t="shared" si="46"/>
        <v>5246837</v>
      </c>
      <c r="J88" s="10">
        <f t="shared" si="46"/>
        <v>5452374</v>
      </c>
      <c r="K88" s="10">
        <f t="shared" si="46"/>
        <v>5657911</v>
      </c>
      <c r="L88" s="10">
        <f t="shared" si="46"/>
        <v>5863448</v>
      </c>
      <c r="M88" s="10">
        <f t="shared" si="46"/>
        <v>6068985</v>
      </c>
    </row>
    <row r="89" spans="2:13" ht="13.5" customHeight="1" thickBot="1">
      <c r="B89" s="17"/>
      <c r="C89" s="67">
        <v>2</v>
      </c>
      <c r="D89" s="63">
        <f t="shared" ref="D89:M89" si="47">D88*$C89</f>
        <v>3075572</v>
      </c>
      <c r="E89" s="11">
        <f t="shared" si="47"/>
        <v>5823624</v>
      </c>
      <c r="F89" s="11">
        <f t="shared" si="47"/>
        <v>8562806</v>
      </c>
      <c r="G89" s="11">
        <f t="shared" si="47"/>
        <v>9671526</v>
      </c>
      <c r="H89" s="11">
        <f t="shared" si="47"/>
        <v>10082600</v>
      </c>
      <c r="I89" s="11">
        <f t="shared" si="47"/>
        <v>10493674</v>
      </c>
      <c r="J89" s="11">
        <f t="shared" si="47"/>
        <v>10904748</v>
      </c>
      <c r="K89" s="11">
        <f t="shared" si="47"/>
        <v>11315822</v>
      </c>
      <c r="L89" s="11">
        <f t="shared" si="47"/>
        <v>11726896</v>
      </c>
      <c r="M89" s="11">
        <f t="shared" si="47"/>
        <v>12137970</v>
      </c>
    </row>
    <row r="90" spans="2:13" ht="13.5" customHeight="1">
      <c r="B90" s="17"/>
      <c r="C90" s="65" t="s">
        <v>123</v>
      </c>
      <c r="D90" s="3">
        <f t="shared" ref="D90:M90" si="48">ROUND(D89,0)</f>
        <v>3075572</v>
      </c>
      <c r="E90" s="3">
        <f t="shared" si="48"/>
        <v>5823624</v>
      </c>
      <c r="F90" s="3">
        <f t="shared" si="48"/>
        <v>8562806</v>
      </c>
      <c r="G90" s="3">
        <f t="shared" si="48"/>
        <v>9671526</v>
      </c>
      <c r="H90" s="3">
        <f t="shared" si="48"/>
        <v>10082600</v>
      </c>
      <c r="I90" s="3">
        <f t="shared" si="48"/>
        <v>10493674</v>
      </c>
      <c r="J90" s="3">
        <f t="shared" si="48"/>
        <v>10904748</v>
      </c>
      <c r="K90" s="3">
        <f t="shared" si="48"/>
        <v>11315822</v>
      </c>
      <c r="L90" s="3">
        <f t="shared" si="48"/>
        <v>11726896</v>
      </c>
      <c r="M90" s="3">
        <f t="shared" si="48"/>
        <v>12137970</v>
      </c>
    </row>
    <row r="91" spans="2:13" ht="13.5" customHeight="1">
      <c r="B91" s="17"/>
      <c r="C91" s="1" t="s">
        <v>124</v>
      </c>
      <c r="D91" s="35">
        <f t="shared" ref="D91:M91" si="49">ROUND(D90,-3)</f>
        <v>3076000</v>
      </c>
      <c r="E91" s="35">
        <f t="shared" si="49"/>
        <v>5824000</v>
      </c>
      <c r="F91" s="35">
        <f t="shared" si="49"/>
        <v>8563000</v>
      </c>
      <c r="G91" s="35">
        <f t="shared" si="49"/>
        <v>9672000</v>
      </c>
      <c r="H91" s="35">
        <f t="shared" si="49"/>
        <v>10083000</v>
      </c>
      <c r="I91" s="35">
        <f t="shared" si="49"/>
        <v>10494000</v>
      </c>
      <c r="J91" s="35">
        <f t="shared" si="49"/>
        <v>10905000</v>
      </c>
      <c r="K91" s="35">
        <f t="shared" si="49"/>
        <v>11316000</v>
      </c>
      <c r="L91" s="35">
        <f t="shared" si="49"/>
        <v>11727000</v>
      </c>
      <c r="M91" s="35">
        <f t="shared" si="49"/>
        <v>12138000</v>
      </c>
    </row>
    <row r="92" spans="2:13">
      <c r="B92" s="17"/>
    </row>
    <row r="93" spans="2:13" ht="27.75" customHeight="1">
      <c r="B93" s="17" t="s">
        <v>301</v>
      </c>
      <c r="C93" s="6"/>
      <c r="D93" s="6" t="s">
        <v>116</v>
      </c>
      <c r="E93" s="6" t="s">
        <v>117</v>
      </c>
      <c r="F93" s="6" t="s">
        <v>118</v>
      </c>
      <c r="G93" s="6" t="s">
        <v>119</v>
      </c>
      <c r="H93" s="6" t="s">
        <v>120</v>
      </c>
      <c r="I93" s="71" t="s">
        <v>128</v>
      </c>
      <c r="J93" s="71" t="s">
        <v>129</v>
      </c>
      <c r="K93" s="71" t="s">
        <v>272</v>
      </c>
      <c r="L93" s="71" t="s">
        <v>284</v>
      </c>
      <c r="M93" s="71" t="s">
        <v>285</v>
      </c>
    </row>
    <row r="94" spans="2:13" ht="13.5" customHeight="1" thickBot="1">
      <c r="B94" s="16"/>
      <c r="C94" s="64" t="s">
        <v>122</v>
      </c>
      <c r="D94" s="10">
        <f t="shared" ref="D94:M94" si="50">D88</f>
        <v>1537786</v>
      </c>
      <c r="E94" s="10">
        <f t="shared" si="50"/>
        <v>2911812</v>
      </c>
      <c r="F94" s="10">
        <f t="shared" si="50"/>
        <v>4281403</v>
      </c>
      <c r="G94" s="10">
        <f t="shared" si="50"/>
        <v>4835763</v>
      </c>
      <c r="H94" s="10">
        <f t="shared" si="50"/>
        <v>5041300</v>
      </c>
      <c r="I94" s="10">
        <f t="shared" si="50"/>
        <v>5246837</v>
      </c>
      <c r="J94" s="10">
        <f t="shared" si="50"/>
        <v>5452374</v>
      </c>
      <c r="K94" s="10">
        <f t="shared" si="50"/>
        <v>5657911</v>
      </c>
      <c r="L94" s="10">
        <f t="shared" si="50"/>
        <v>5863448</v>
      </c>
      <c r="M94" s="10">
        <f t="shared" si="50"/>
        <v>6068985</v>
      </c>
    </row>
    <row r="95" spans="2:13" ht="13.5" customHeight="1" thickBot="1">
      <c r="B95" s="17"/>
      <c r="C95" s="67">
        <v>2.2000000000000002</v>
      </c>
      <c r="D95" s="63">
        <f t="shared" ref="D95:M95" si="51">D94*$C95</f>
        <v>3383129.2</v>
      </c>
      <c r="E95" s="11">
        <f t="shared" si="51"/>
        <v>6405986.4000000004</v>
      </c>
      <c r="F95" s="11">
        <f t="shared" si="51"/>
        <v>9419086.6000000015</v>
      </c>
      <c r="G95" s="11">
        <f t="shared" si="51"/>
        <v>10638678.600000001</v>
      </c>
      <c r="H95" s="11">
        <f t="shared" si="51"/>
        <v>11090860</v>
      </c>
      <c r="I95" s="11">
        <f t="shared" si="51"/>
        <v>11543041.4</v>
      </c>
      <c r="J95" s="11">
        <f t="shared" si="51"/>
        <v>11995222.800000001</v>
      </c>
      <c r="K95" s="11">
        <f t="shared" si="51"/>
        <v>12447404.200000001</v>
      </c>
      <c r="L95" s="11">
        <f t="shared" si="51"/>
        <v>12899585.600000001</v>
      </c>
      <c r="M95" s="11">
        <f t="shared" si="51"/>
        <v>13351767.000000002</v>
      </c>
    </row>
    <row r="96" spans="2:13" ht="13.5" customHeight="1">
      <c r="B96" s="16"/>
      <c r="C96" s="65" t="s">
        <v>123</v>
      </c>
      <c r="D96" s="3">
        <f t="shared" ref="D96:M96" si="52">ROUND(D95,0)</f>
        <v>3383129</v>
      </c>
      <c r="E96" s="3">
        <f t="shared" si="52"/>
        <v>6405986</v>
      </c>
      <c r="F96" s="3">
        <f t="shared" si="52"/>
        <v>9419087</v>
      </c>
      <c r="G96" s="3">
        <f t="shared" si="52"/>
        <v>10638679</v>
      </c>
      <c r="H96" s="3">
        <f t="shared" si="52"/>
        <v>11090860</v>
      </c>
      <c r="I96" s="3">
        <f t="shared" si="52"/>
        <v>11543041</v>
      </c>
      <c r="J96" s="3">
        <f t="shared" si="52"/>
        <v>11995223</v>
      </c>
      <c r="K96" s="3">
        <f t="shared" si="52"/>
        <v>12447404</v>
      </c>
      <c r="L96" s="3">
        <f t="shared" si="52"/>
        <v>12899586</v>
      </c>
      <c r="M96" s="3">
        <f t="shared" si="52"/>
        <v>13351767</v>
      </c>
    </row>
    <row r="97" spans="2:13" ht="13.5" customHeight="1">
      <c r="B97" s="16"/>
      <c r="C97" s="1" t="s">
        <v>124</v>
      </c>
      <c r="D97" s="35">
        <f t="shared" ref="D97:M97" si="53">ROUND(D96,-3)</f>
        <v>3383000</v>
      </c>
      <c r="E97" s="35">
        <f t="shared" si="53"/>
        <v>6406000</v>
      </c>
      <c r="F97" s="35">
        <f t="shared" si="53"/>
        <v>9419000</v>
      </c>
      <c r="G97" s="35">
        <f t="shared" si="53"/>
        <v>10639000</v>
      </c>
      <c r="H97" s="35">
        <f t="shared" si="53"/>
        <v>11091000</v>
      </c>
      <c r="I97" s="35">
        <f t="shared" si="53"/>
        <v>11543000</v>
      </c>
      <c r="J97" s="35">
        <f t="shared" si="53"/>
        <v>11995000</v>
      </c>
      <c r="K97" s="35">
        <f t="shared" si="53"/>
        <v>12447000</v>
      </c>
      <c r="L97" s="35">
        <f t="shared" si="53"/>
        <v>12900000</v>
      </c>
      <c r="M97" s="35">
        <f t="shared" si="53"/>
        <v>13352000</v>
      </c>
    </row>
    <row r="98" spans="2:13">
      <c r="B98" s="16"/>
      <c r="K98" s="46"/>
      <c r="L98" s="46"/>
    </row>
    <row r="99" spans="2:13" ht="15" customHeight="1" thickBot="1"/>
    <row r="100" spans="2:13" ht="21" customHeight="1" thickBot="1">
      <c r="B100" s="5" t="s">
        <v>270</v>
      </c>
      <c r="I100" s="47"/>
      <c r="J100" s="47"/>
      <c r="K100" s="59" t="s">
        <v>302</v>
      </c>
      <c r="L100" s="60">
        <f>J103-I103</f>
        <v>301702</v>
      </c>
    </row>
    <row r="101" spans="2:13" ht="14.25" customHeight="1">
      <c r="B101" s="182"/>
      <c r="C101" s="183"/>
      <c r="D101" s="183"/>
      <c r="E101" s="183"/>
      <c r="F101" s="183"/>
      <c r="G101" s="183"/>
    </row>
    <row r="102" spans="2:13" ht="14.25" thickBot="1">
      <c r="B102" s="15" t="s">
        <v>126</v>
      </c>
      <c r="C102" s="6"/>
      <c r="D102" s="41" t="s">
        <v>116</v>
      </c>
      <c r="E102" s="41" t="s">
        <v>117</v>
      </c>
      <c r="F102" s="41" t="s">
        <v>118</v>
      </c>
      <c r="G102" s="41" t="s">
        <v>119</v>
      </c>
      <c r="H102" s="41" t="s">
        <v>127</v>
      </c>
      <c r="I102" s="41" t="s">
        <v>128</v>
      </c>
      <c r="J102" s="41" t="s">
        <v>129</v>
      </c>
      <c r="K102" s="72" t="s">
        <v>272</v>
      </c>
      <c r="L102" s="72" t="s">
        <v>284</v>
      </c>
      <c r="M102" s="72" t="s">
        <v>285</v>
      </c>
    </row>
    <row r="103" spans="2:13" ht="14.25" thickBot="1">
      <c r="B103" s="15"/>
      <c r="C103" s="43">
        <v>1</v>
      </c>
      <c r="D103" s="56">
        <v>603403</v>
      </c>
      <c r="E103" s="57">
        <v>1027417</v>
      </c>
      <c r="F103" s="57">
        <v>1329118</v>
      </c>
      <c r="G103" s="57">
        <v>1630820</v>
      </c>
      <c r="H103" s="57">
        <v>1932522</v>
      </c>
      <c r="I103" s="57">
        <v>2234223</v>
      </c>
      <c r="J103" s="58">
        <v>2535925</v>
      </c>
      <c r="K103" s="74">
        <f>J103+L100</f>
        <v>2837627</v>
      </c>
      <c r="L103" s="75">
        <f>K103+L100</f>
        <v>3139329</v>
      </c>
      <c r="M103" s="75">
        <f>L103+L100</f>
        <v>3441031</v>
      </c>
    </row>
    <row r="104" spans="2:13">
      <c r="B104" s="15"/>
    </row>
    <row r="105" spans="2:13" ht="14.25" thickBot="1">
      <c r="B105" s="15" t="s">
        <v>275</v>
      </c>
      <c r="C105" s="41"/>
      <c r="D105" s="6" t="s">
        <v>116</v>
      </c>
      <c r="E105" s="6" t="s">
        <v>117</v>
      </c>
      <c r="F105" s="6" t="s">
        <v>118</v>
      </c>
      <c r="G105" s="6" t="s">
        <v>119</v>
      </c>
      <c r="H105" s="6" t="s">
        <v>127</v>
      </c>
      <c r="I105" s="6" t="s">
        <v>128</v>
      </c>
      <c r="J105" s="6" t="s">
        <v>129</v>
      </c>
      <c r="K105" s="71" t="s">
        <v>272</v>
      </c>
      <c r="L105" s="71" t="s">
        <v>284</v>
      </c>
      <c r="M105" s="71" t="s">
        <v>285</v>
      </c>
    </row>
    <row r="106" spans="2:13" ht="14.25" thickBot="1">
      <c r="B106" s="15"/>
      <c r="C106" s="69">
        <v>1.1000000000000001</v>
      </c>
      <c r="D106" s="68">
        <f>D103*$C$106</f>
        <v>663743.30000000005</v>
      </c>
      <c r="E106" s="45">
        <f t="shared" ref="E106:M106" si="54">E103*$C$106</f>
        <v>1130158.7000000002</v>
      </c>
      <c r="F106" s="45">
        <f t="shared" si="54"/>
        <v>1462029.8</v>
      </c>
      <c r="G106" s="45">
        <f t="shared" si="54"/>
        <v>1793902.0000000002</v>
      </c>
      <c r="H106" s="45">
        <f t="shared" si="54"/>
        <v>2125774.2000000002</v>
      </c>
      <c r="I106" s="45">
        <f t="shared" si="54"/>
        <v>2457645.3000000003</v>
      </c>
      <c r="J106" s="45">
        <f t="shared" si="54"/>
        <v>2789517.5</v>
      </c>
      <c r="K106" s="45">
        <f t="shared" si="54"/>
        <v>3121389.7</v>
      </c>
      <c r="L106" s="45">
        <f t="shared" si="54"/>
        <v>3453261.9000000004</v>
      </c>
      <c r="M106" s="45">
        <f t="shared" si="54"/>
        <v>3785134.1</v>
      </c>
    </row>
    <row r="107" spans="2:13">
      <c r="B107" s="15"/>
      <c r="C107" s="65" t="s">
        <v>123</v>
      </c>
      <c r="D107" s="3">
        <f t="shared" ref="D107:J107" si="55">ROUND(D106,0)</f>
        <v>663743</v>
      </c>
      <c r="E107" s="3">
        <f t="shared" si="55"/>
        <v>1130159</v>
      </c>
      <c r="F107" s="3">
        <f t="shared" si="55"/>
        <v>1462030</v>
      </c>
      <c r="G107" s="3">
        <f t="shared" si="55"/>
        <v>1793902</v>
      </c>
      <c r="H107" s="3">
        <f t="shared" si="55"/>
        <v>2125774</v>
      </c>
      <c r="I107" s="3">
        <f t="shared" si="55"/>
        <v>2457645</v>
      </c>
      <c r="J107" s="3">
        <f t="shared" si="55"/>
        <v>2789518</v>
      </c>
      <c r="K107" s="3">
        <f>ROUND(K106,0)</f>
        <v>3121390</v>
      </c>
      <c r="L107" s="3">
        <f>ROUND(L106,0)</f>
        <v>3453262</v>
      </c>
      <c r="M107" s="3">
        <f>ROUND(M106,0)</f>
        <v>3785134</v>
      </c>
    </row>
    <row r="108" spans="2:13">
      <c r="B108" s="15"/>
      <c r="C108" s="1" t="s">
        <v>124</v>
      </c>
      <c r="D108" s="35">
        <f>ROUND(D107,-3)</f>
        <v>664000</v>
      </c>
      <c r="E108" s="35">
        <f t="shared" ref="E108:J108" si="56">ROUND(E107,-3)</f>
        <v>1130000</v>
      </c>
      <c r="F108" s="35">
        <f t="shared" si="56"/>
        <v>1462000</v>
      </c>
      <c r="G108" s="35">
        <f t="shared" si="56"/>
        <v>1794000</v>
      </c>
      <c r="H108" s="35">
        <f t="shared" si="56"/>
        <v>2126000</v>
      </c>
      <c r="I108" s="35">
        <f t="shared" si="56"/>
        <v>2458000</v>
      </c>
      <c r="J108" s="35">
        <f t="shared" si="56"/>
        <v>2790000</v>
      </c>
      <c r="K108" s="35">
        <f>ROUND(K107,-3)</f>
        <v>3121000</v>
      </c>
      <c r="L108" s="35">
        <f>ROUND(L107,-3)</f>
        <v>3453000</v>
      </c>
      <c r="M108" s="35">
        <f>ROUND(M107,-3)</f>
        <v>3785000</v>
      </c>
    </row>
    <row r="109" spans="2:13" ht="12" customHeight="1">
      <c r="B109" s="15"/>
    </row>
    <row r="110" spans="2:13" ht="14.25" thickBot="1">
      <c r="B110" s="15" t="s">
        <v>142</v>
      </c>
      <c r="C110" s="41"/>
      <c r="D110" s="6" t="s">
        <v>116</v>
      </c>
      <c r="E110" s="6" t="s">
        <v>117</v>
      </c>
      <c r="F110" s="6" t="s">
        <v>118</v>
      </c>
      <c r="G110" s="6" t="s">
        <v>119</v>
      </c>
      <c r="H110" s="6" t="s">
        <v>127</v>
      </c>
      <c r="I110" s="6" t="s">
        <v>128</v>
      </c>
      <c r="J110" s="6" t="s">
        <v>129</v>
      </c>
      <c r="K110" s="71" t="s">
        <v>272</v>
      </c>
      <c r="L110" s="71" t="s">
        <v>284</v>
      </c>
      <c r="M110" s="71" t="s">
        <v>285</v>
      </c>
    </row>
    <row r="111" spans="2:13" ht="14.25" thickBot="1">
      <c r="B111" s="15"/>
      <c r="C111" s="69">
        <v>1.2</v>
      </c>
      <c r="D111" s="68">
        <f>D103*$C$111</f>
        <v>724083.6</v>
      </c>
      <c r="E111" s="45">
        <f>E103*$C$111</f>
        <v>1232900.3999999999</v>
      </c>
      <c r="F111" s="45">
        <f>F103*$C$111</f>
        <v>1594941.5999999999</v>
      </c>
      <c r="G111" s="45">
        <f t="shared" ref="G111:M111" si="57">G103*$C$111</f>
        <v>1956984</v>
      </c>
      <c r="H111" s="45">
        <f t="shared" si="57"/>
        <v>2319026.4</v>
      </c>
      <c r="I111" s="45">
        <f t="shared" si="57"/>
        <v>2681067.6</v>
      </c>
      <c r="J111" s="45">
        <f t="shared" si="57"/>
        <v>3043110</v>
      </c>
      <c r="K111" s="45">
        <f t="shared" si="57"/>
        <v>3405152.4</v>
      </c>
      <c r="L111" s="45">
        <f t="shared" si="57"/>
        <v>3767194.8</v>
      </c>
      <c r="M111" s="45">
        <f t="shared" si="57"/>
        <v>4129237.1999999997</v>
      </c>
    </row>
    <row r="112" spans="2:13">
      <c r="B112" s="15"/>
      <c r="C112" s="65" t="s">
        <v>123</v>
      </c>
      <c r="D112" s="3">
        <f t="shared" ref="D112:J112" si="58">ROUND(D111,0)</f>
        <v>724084</v>
      </c>
      <c r="E112" s="3">
        <f t="shared" si="58"/>
        <v>1232900</v>
      </c>
      <c r="F112" s="3">
        <f t="shared" si="58"/>
        <v>1594942</v>
      </c>
      <c r="G112" s="3">
        <f t="shared" si="58"/>
        <v>1956984</v>
      </c>
      <c r="H112" s="3">
        <f t="shared" si="58"/>
        <v>2319026</v>
      </c>
      <c r="I112" s="3">
        <f t="shared" si="58"/>
        <v>2681068</v>
      </c>
      <c r="J112" s="3">
        <f t="shared" si="58"/>
        <v>3043110</v>
      </c>
      <c r="K112" s="3">
        <f>ROUND(K111,0)</f>
        <v>3405152</v>
      </c>
      <c r="L112" s="3">
        <f>ROUND(L111,0)</f>
        <v>3767195</v>
      </c>
      <c r="M112" s="3">
        <f>ROUND(M111,0)</f>
        <v>4129237</v>
      </c>
    </row>
    <row r="113" spans="2:13">
      <c r="B113" s="15"/>
      <c r="C113" s="1" t="s">
        <v>124</v>
      </c>
      <c r="D113" s="35">
        <f>ROUND(D112,-3)</f>
        <v>724000</v>
      </c>
      <c r="E113" s="35">
        <f t="shared" ref="E113:J113" si="59">ROUND(E112,-3)</f>
        <v>1233000</v>
      </c>
      <c r="F113" s="35">
        <f t="shared" si="59"/>
        <v>1595000</v>
      </c>
      <c r="G113" s="35">
        <f t="shared" si="59"/>
        <v>1957000</v>
      </c>
      <c r="H113" s="35">
        <f>ROUND(H112,-3)</f>
        <v>2319000</v>
      </c>
      <c r="I113" s="35">
        <f t="shared" si="59"/>
        <v>2681000</v>
      </c>
      <c r="J113" s="35">
        <f t="shared" si="59"/>
        <v>3043000</v>
      </c>
      <c r="K113" s="35">
        <f>ROUND(K112,-3)</f>
        <v>3405000</v>
      </c>
      <c r="L113" s="35">
        <f>ROUND(L112,-3)</f>
        <v>3767000</v>
      </c>
      <c r="M113" s="35">
        <f>ROUND(M112,-3)</f>
        <v>4129000</v>
      </c>
    </row>
    <row r="114" spans="2:13">
      <c r="B114" s="15"/>
    </row>
    <row r="115" spans="2:13" ht="14.25" thickBot="1">
      <c r="B115" s="15" t="s">
        <v>156</v>
      </c>
      <c r="C115" s="41"/>
      <c r="D115" s="6" t="s">
        <v>116</v>
      </c>
      <c r="E115" s="6" t="s">
        <v>117</v>
      </c>
      <c r="F115" s="6" t="s">
        <v>118</v>
      </c>
      <c r="G115" s="6" t="s">
        <v>119</v>
      </c>
      <c r="H115" s="6" t="s">
        <v>127</v>
      </c>
      <c r="I115" s="6" t="s">
        <v>128</v>
      </c>
      <c r="J115" s="6" t="s">
        <v>129</v>
      </c>
      <c r="K115" s="71" t="s">
        <v>272</v>
      </c>
      <c r="L115" s="71" t="s">
        <v>284</v>
      </c>
      <c r="M115" s="71" t="s">
        <v>285</v>
      </c>
    </row>
    <row r="116" spans="2:13" ht="14.25" thickBot="1">
      <c r="B116" s="15"/>
      <c r="C116" s="69">
        <v>1.3</v>
      </c>
      <c r="D116" s="68">
        <f>D103*$C$116</f>
        <v>784423.9</v>
      </c>
      <c r="E116" s="45">
        <f>E103*$C$116</f>
        <v>1335642.1000000001</v>
      </c>
      <c r="F116" s="45">
        <f>F103*$C$116</f>
        <v>1727853.4000000001</v>
      </c>
      <c r="G116" s="45">
        <f t="shared" ref="G116:M116" si="60">G103*$C$116</f>
        <v>2120066</v>
      </c>
      <c r="H116" s="45">
        <f t="shared" si="60"/>
        <v>2512278.6</v>
      </c>
      <c r="I116" s="45">
        <f t="shared" si="60"/>
        <v>2904489.9</v>
      </c>
      <c r="J116" s="45">
        <f t="shared" si="60"/>
        <v>3296702.5</v>
      </c>
      <c r="K116" s="45">
        <f t="shared" si="60"/>
        <v>3688915.1</v>
      </c>
      <c r="L116" s="45">
        <f t="shared" si="60"/>
        <v>4081127.7</v>
      </c>
      <c r="M116" s="45">
        <f t="shared" si="60"/>
        <v>4473340.3</v>
      </c>
    </row>
    <row r="117" spans="2:13">
      <c r="B117" s="15"/>
      <c r="C117" s="65" t="s">
        <v>123</v>
      </c>
      <c r="D117" s="3">
        <f t="shared" ref="D117:J117" si="61">ROUND(D116,0)</f>
        <v>784424</v>
      </c>
      <c r="E117" s="3">
        <f t="shared" si="61"/>
        <v>1335642</v>
      </c>
      <c r="F117" s="3">
        <f t="shared" si="61"/>
        <v>1727853</v>
      </c>
      <c r="G117" s="3">
        <f t="shared" si="61"/>
        <v>2120066</v>
      </c>
      <c r="H117" s="3">
        <f t="shared" si="61"/>
        <v>2512279</v>
      </c>
      <c r="I117" s="3">
        <f t="shared" si="61"/>
        <v>2904490</v>
      </c>
      <c r="J117" s="3">
        <f t="shared" si="61"/>
        <v>3296703</v>
      </c>
      <c r="K117" s="3">
        <f>ROUND(K116,0)</f>
        <v>3688915</v>
      </c>
      <c r="L117" s="3">
        <f>ROUND(L116,0)</f>
        <v>4081128</v>
      </c>
      <c r="M117" s="3">
        <f>ROUND(M116,0)</f>
        <v>4473340</v>
      </c>
    </row>
    <row r="118" spans="2:13">
      <c r="B118" s="15"/>
      <c r="C118" s="1" t="s">
        <v>124</v>
      </c>
      <c r="D118" s="35">
        <f t="shared" ref="D118:J118" si="62">ROUND(D117,-3)</f>
        <v>784000</v>
      </c>
      <c r="E118" s="35">
        <f t="shared" si="62"/>
        <v>1336000</v>
      </c>
      <c r="F118" s="35">
        <f t="shared" si="62"/>
        <v>1728000</v>
      </c>
      <c r="G118" s="35">
        <f t="shared" si="62"/>
        <v>2120000</v>
      </c>
      <c r="H118" s="35">
        <f t="shared" si="62"/>
        <v>2512000</v>
      </c>
      <c r="I118" s="35">
        <f t="shared" si="62"/>
        <v>2904000</v>
      </c>
      <c r="J118" s="35">
        <f t="shared" si="62"/>
        <v>3297000</v>
      </c>
      <c r="K118" s="35">
        <f>ROUND(K117,-3)</f>
        <v>3689000</v>
      </c>
      <c r="L118" s="35">
        <f>ROUND(L117,-3)</f>
        <v>4081000</v>
      </c>
      <c r="M118" s="35">
        <f>ROUND(M117,-3)</f>
        <v>4473000</v>
      </c>
    </row>
    <row r="119" spans="2:13">
      <c r="B119" s="15"/>
      <c r="C119" s="32"/>
      <c r="D119" s="36"/>
      <c r="E119" s="36"/>
      <c r="F119" s="36"/>
      <c r="G119" s="36"/>
      <c r="H119" s="36"/>
      <c r="I119" s="36"/>
      <c r="J119" s="36"/>
      <c r="K119" s="36"/>
      <c r="L119" s="36"/>
      <c r="M119" s="36"/>
    </row>
    <row r="120" spans="2:13" ht="14.25" thickBot="1">
      <c r="B120" s="15" t="s">
        <v>276</v>
      </c>
      <c r="C120" s="41"/>
      <c r="D120" s="6" t="s">
        <v>116</v>
      </c>
      <c r="E120" s="6" t="s">
        <v>117</v>
      </c>
      <c r="F120" s="6" t="s">
        <v>118</v>
      </c>
      <c r="G120" s="6" t="s">
        <v>119</v>
      </c>
      <c r="H120" s="6" t="s">
        <v>127</v>
      </c>
      <c r="I120" s="6" t="s">
        <v>128</v>
      </c>
      <c r="J120" s="6" t="s">
        <v>129</v>
      </c>
      <c r="K120" s="71" t="s">
        <v>272</v>
      </c>
      <c r="L120" s="71" t="s">
        <v>284</v>
      </c>
      <c r="M120" s="71" t="s">
        <v>285</v>
      </c>
    </row>
    <row r="121" spans="2:13" ht="14.25" thickBot="1">
      <c r="B121" s="15"/>
      <c r="C121" s="69">
        <v>1.4</v>
      </c>
      <c r="D121" s="68">
        <f>D103*$C$121</f>
        <v>844764.2</v>
      </c>
      <c r="E121" s="45">
        <f t="shared" ref="E121:M121" si="63">E103*$C$121</f>
        <v>1438383.7999999998</v>
      </c>
      <c r="F121" s="45">
        <f t="shared" si="63"/>
        <v>1860765.2</v>
      </c>
      <c r="G121" s="45">
        <f t="shared" si="63"/>
        <v>2283148</v>
      </c>
      <c r="H121" s="45">
        <f t="shared" si="63"/>
        <v>2705530.8</v>
      </c>
      <c r="I121" s="45">
        <f t="shared" si="63"/>
        <v>3127912.1999999997</v>
      </c>
      <c r="J121" s="45">
        <f t="shared" si="63"/>
        <v>3550295</v>
      </c>
      <c r="K121" s="45">
        <f t="shared" si="63"/>
        <v>3972677.8</v>
      </c>
      <c r="L121" s="45">
        <f t="shared" si="63"/>
        <v>4395060.5999999996</v>
      </c>
      <c r="M121" s="45">
        <f t="shared" si="63"/>
        <v>4817443.3999999994</v>
      </c>
    </row>
    <row r="122" spans="2:13">
      <c r="B122" s="15"/>
      <c r="C122" s="65" t="s">
        <v>123</v>
      </c>
      <c r="D122" s="3">
        <f t="shared" ref="D122:J122" si="64">ROUND(D121,0)</f>
        <v>844764</v>
      </c>
      <c r="E122" s="3">
        <f t="shared" si="64"/>
        <v>1438384</v>
      </c>
      <c r="F122" s="3">
        <f t="shared" si="64"/>
        <v>1860765</v>
      </c>
      <c r="G122" s="3">
        <f t="shared" si="64"/>
        <v>2283148</v>
      </c>
      <c r="H122" s="3">
        <f t="shared" si="64"/>
        <v>2705531</v>
      </c>
      <c r="I122" s="3">
        <f t="shared" si="64"/>
        <v>3127912</v>
      </c>
      <c r="J122" s="3">
        <f t="shared" si="64"/>
        <v>3550295</v>
      </c>
      <c r="K122" s="3">
        <f>ROUND(K121,0)</f>
        <v>3972678</v>
      </c>
      <c r="L122" s="3">
        <f>ROUND(L121,0)</f>
        <v>4395061</v>
      </c>
      <c r="M122" s="3">
        <f>ROUND(M121,0)</f>
        <v>4817443</v>
      </c>
    </row>
    <row r="123" spans="2:13">
      <c r="B123" s="15"/>
      <c r="C123" s="1" t="s">
        <v>124</v>
      </c>
      <c r="D123" s="35">
        <f>ROUND(D122,-3)</f>
        <v>845000</v>
      </c>
      <c r="E123" s="35">
        <f t="shared" ref="E123:J123" si="65">ROUND(E122,-3)</f>
        <v>1438000</v>
      </c>
      <c r="F123" s="35">
        <f t="shared" si="65"/>
        <v>1861000</v>
      </c>
      <c r="G123" s="35">
        <f t="shared" si="65"/>
        <v>2283000</v>
      </c>
      <c r="H123" s="35">
        <f t="shared" si="65"/>
        <v>2706000</v>
      </c>
      <c r="I123" s="35">
        <f t="shared" si="65"/>
        <v>3128000</v>
      </c>
      <c r="J123" s="35">
        <f t="shared" si="65"/>
        <v>3550000</v>
      </c>
      <c r="K123" s="35">
        <f>ROUND(K122,-3)</f>
        <v>3973000</v>
      </c>
      <c r="L123" s="35">
        <f>ROUND(L122,-3)</f>
        <v>4395000</v>
      </c>
      <c r="M123" s="35">
        <f>ROUND(M122,-3)</f>
        <v>4817000</v>
      </c>
    </row>
    <row r="124" spans="2:13">
      <c r="B124" s="15"/>
    </row>
    <row r="125" spans="2:13" ht="14.25" thickBot="1">
      <c r="B125" s="15" t="s">
        <v>146</v>
      </c>
      <c r="C125" s="41"/>
      <c r="D125" s="6" t="s">
        <v>116</v>
      </c>
      <c r="E125" s="6" t="s">
        <v>117</v>
      </c>
      <c r="F125" s="6" t="s">
        <v>118</v>
      </c>
      <c r="G125" s="6" t="s">
        <v>119</v>
      </c>
      <c r="H125" s="6" t="s">
        <v>127</v>
      </c>
      <c r="I125" s="6" t="s">
        <v>128</v>
      </c>
      <c r="J125" s="6" t="s">
        <v>129</v>
      </c>
      <c r="K125" s="71" t="s">
        <v>272</v>
      </c>
      <c r="L125" s="71" t="s">
        <v>284</v>
      </c>
      <c r="M125" s="71" t="s">
        <v>285</v>
      </c>
    </row>
    <row r="126" spans="2:13" ht="14.25" thickBot="1">
      <c r="B126" s="15"/>
      <c r="C126" s="69">
        <v>1.5</v>
      </c>
      <c r="D126" s="68">
        <f>D103*$C$126</f>
        <v>905104.5</v>
      </c>
      <c r="E126" s="45">
        <f t="shared" ref="E126:M126" si="66">E103*$C$126</f>
        <v>1541125.5</v>
      </c>
      <c r="F126" s="45">
        <f t="shared" si="66"/>
        <v>1993677</v>
      </c>
      <c r="G126" s="45">
        <f t="shared" si="66"/>
        <v>2446230</v>
      </c>
      <c r="H126" s="45">
        <f t="shared" si="66"/>
        <v>2898783</v>
      </c>
      <c r="I126" s="45">
        <f t="shared" si="66"/>
        <v>3351334.5</v>
      </c>
      <c r="J126" s="45">
        <f t="shared" si="66"/>
        <v>3803887.5</v>
      </c>
      <c r="K126" s="45">
        <f t="shared" si="66"/>
        <v>4256440.5</v>
      </c>
      <c r="L126" s="45">
        <f t="shared" si="66"/>
        <v>4708993.5</v>
      </c>
      <c r="M126" s="45">
        <f t="shared" si="66"/>
        <v>5161546.5</v>
      </c>
    </row>
    <row r="127" spans="2:13">
      <c r="B127" s="15"/>
      <c r="C127" s="65" t="s">
        <v>123</v>
      </c>
      <c r="D127" s="3">
        <f t="shared" ref="D127:J127" si="67">ROUND(D126,0)</f>
        <v>905105</v>
      </c>
      <c r="E127" s="3">
        <f t="shared" si="67"/>
        <v>1541126</v>
      </c>
      <c r="F127" s="3">
        <f t="shared" si="67"/>
        <v>1993677</v>
      </c>
      <c r="G127" s="3">
        <f t="shared" si="67"/>
        <v>2446230</v>
      </c>
      <c r="H127" s="3">
        <f t="shared" si="67"/>
        <v>2898783</v>
      </c>
      <c r="I127" s="3">
        <f t="shared" si="67"/>
        <v>3351335</v>
      </c>
      <c r="J127" s="3">
        <f t="shared" si="67"/>
        <v>3803888</v>
      </c>
      <c r="K127" s="3">
        <f>ROUND(K126,0)</f>
        <v>4256441</v>
      </c>
      <c r="L127" s="3">
        <f>ROUND(L126,0)</f>
        <v>4708994</v>
      </c>
      <c r="M127" s="3">
        <f>ROUND(M126,0)</f>
        <v>5161547</v>
      </c>
    </row>
    <row r="128" spans="2:13">
      <c r="B128" s="15"/>
      <c r="C128" s="1" t="s">
        <v>124</v>
      </c>
      <c r="D128" s="35">
        <f>ROUND(D127,-3)</f>
        <v>905000</v>
      </c>
      <c r="E128" s="35">
        <f t="shared" ref="E128:J128" si="68">ROUND(E127,-3)</f>
        <v>1541000</v>
      </c>
      <c r="F128" s="35">
        <f t="shared" si="68"/>
        <v>1994000</v>
      </c>
      <c r="G128" s="35">
        <f t="shared" si="68"/>
        <v>2446000</v>
      </c>
      <c r="H128" s="35">
        <f t="shared" si="68"/>
        <v>2899000</v>
      </c>
      <c r="I128" s="35">
        <f t="shared" si="68"/>
        <v>3351000</v>
      </c>
      <c r="J128" s="35">
        <f t="shared" si="68"/>
        <v>3804000</v>
      </c>
      <c r="K128" s="35">
        <f>ROUND(K127,-3)</f>
        <v>4256000</v>
      </c>
      <c r="L128" s="35">
        <f>ROUND(L127,-3)</f>
        <v>4709000</v>
      </c>
      <c r="M128" s="35">
        <f>ROUND(M127,-3)</f>
        <v>5162000</v>
      </c>
    </row>
    <row r="129" spans="2:13">
      <c r="B129" s="15"/>
    </row>
    <row r="130" spans="2:13" ht="14.25" thickBot="1">
      <c r="B130" s="15" t="s">
        <v>277</v>
      </c>
      <c r="C130" s="41"/>
      <c r="D130" s="6" t="s">
        <v>116</v>
      </c>
      <c r="E130" s="6" t="s">
        <v>117</v>
      </c>
      <c r="F130" s="6" t="s">
        <v>118</v>
      </c>
      <c r="G130" s="6" t="s">
        <v>119</v>
      </c>
      <c r="H130" s="6" t="s">
        <v>127</v>
      </c>
      <c r="I130" s="6" t="s">
        <v>128</v>
      </c>
      <c r="J130" s="6" t="s">
        <v>129</v>
      </c>
      <c r="K130" s="71" t="s">
        <v>272</v>
      </c>
      <c r="L130" s="71" t="s">
        <v>284</v>
      </c>
      <c r="M130" s="71" t="s">
        <v>285</v>
      </c>
    </row>
    <row r="131" spans="2:13" ht="14.25" thickBot="1">
      <c r="B131" s="15"/>
      <c r="C131" s="69">
        <v>1.6</v>
      </c>
      <c r="D131" s="68">
        <f>D103*$C$131</f>
        <v>965444.8</v>
      </c>
      <c r="E131" s="45">
        <f t="shared" ref="E131:M131" si="69">E103*$C$131</f>
        <v>1643867.2000000002</v>
      </c>
      <c r="F131" s="45">
        <f t="shared" si="69"/>
        <v>2126588.8000000003</v>
      </c>
      <c r="G131" s="45">
        <f t="shared" si="69"/>
        <v>2609312</v>
      </c>
      <c r="H131" s="45">
        <f t="shared" si="69"/>
        <v>3092035.2</v>
      </c>
      <c r="I131" s="45">
        <f t="shared" si="69"/>
        <v>3574756.8000000003</v>
      </c>
      <c r="J131" s="45">
        <f t="shared" si="69"/>
        <v>4057480</v>
      </c>
      <c r="K131" s="45">
        <f t="shared" si="69"/>
        <v>4540203.2</v>
      </c>
      <c r="L131" s="45">
        <f t="shared" si="69"/>
        <v>5022926.4000000004</v>
      </c>
      <c r="M131" s="45">
        <f t="shared" si="69"/>
        <v>5505649.6000000006</v>
      </c>
    </row>
    <row r="132" spans="2:13">
      <c r="B132" s="15"/>
      <c r="C132" s="65" t="s">
        <v>123</v>
      </c>
      <c r="D132" s="3">
        <f t="shared" ref="D132:J132" si="70">ROUND(D131,0)</f>
        <v>965445</v>
      </c>
      <c r="E132" s="3">
        <f t="shared" si="70"/>
        <v>1643867</v>
      </c>
      <c r="F132" s="3">
        <f t="shared" si="70"/>
        <v>2126589</v>
      </c>
      <c r="G132" s="3">
        <f t="shared" si="70"/>
        <v>2609312</v>
      </c>
      <c r="H132" s="3">
        <f t="shared" si="70"/>
        <v>3092035</v>
      </c>
      <c r="I132" s="3">
        <f t="shared" si="70"/>
        <v>3574757</v>
      </c>
      <c r="J132" s="3">
        <f t="shared" si="70"/>
        <v>4057480</v>
      </c>
      <c r="K132" s="3">
        <f>ROUND(K131,0)</f>
        <v>4540203</v>
      </c>
      <c r="L132" s="3">
        <f>ROUND(L131,0)</f>
        <v>5022926</v>
      </c>
      <c r="M132" s="3">
        <f>ROUND(M131,0)</f>
        <v>5505650</v>
      </c>
    </row>
    <row r="133" spans="2:13">
      <c r="B133" s="15"/>
      <c r="C133" s="1" t="s">
        <v>124</v>
      </c>
      <c r="D133" s="35">
        <f>ROUND(D132,-3)</f>
        <v>965000</v>
      </c>
      <c r="E133" s="35">
        <f t="shared" ref="E133:J133" si="71">ROUND(E132,-3)</f>
        <v>1644000</v>
      </c>
      <c r="F133" s="35">
        <f t="shared" si="71"/>
        <v>2127000</v>
      </c>
      <c r="G133" s="35">
        <f t="shared" si="71"/>
        <v>2609000</v>
      </c>
      <c r="H133" s="35">
        <f t="shared" si="71"/>
        <v>3092000</v>
      </c>
      <c r="I133" s="35">
        <f t="shared" si="71"/>
        <v>3575000</v>
      </c>
      <c r="J133" s="35">
        <f t="shared" si="71"/>
        <v>4057000</v>
      </c>
      <c r="K133" s="35">
        <f>ROUND(K132,-3)</f>
        <v>4540000</v>
      </c>
      <c r="L133" s="35">
        <f>ROUND(L132,-3)</f>
        <v>5023000</v>
      </c>
      <c r="M133" s="35">
        <f>ROUND(M132,-3)</f>
        <v>5506000</v>
      </c>
    </row>
    <row r="134" spans="2:13">
      <c r="B134" s="15"/>
    </row>
    <row r="135" spans="2:13" ht="14.25" thickBot="1">
      <c r="B135" s="15" t="s">
        <v>278</v>
      </c>
      <c r="C135" s="41"/>
      <c r="D135" s="6" t="s">
        <v>116</v>
      </c>
      <c r="E135" s="6" t="s">
        <v>117</v>
      </c>
      <c r="F135" s="6" t="s">
        <v>118</v>
      </c>
      <c r="G135" s="6" t="s">
        <v>119</v>
      </c>
      <c r="H135" s="6" t="s">
        <v>127</v>
      </c>
      <c r="I135" s="6" t="s">
        <v>128</v>
      </c>
      <c r="J135" s="6" t="s">
        <v>129</v>
      </c>
      <c r="K135" s="71" t="s">
        <v>272</v>
      </c>
      <c r="L135" s="71" t="s">
        <v>284</v>
      </c>
      <c r="M135" s="71" t="s">
        <v>285</v>
      </c>
    </row>
    <row r="136" spans="2:13" ht="14.25" thickBot="1">
      <c r="B136" s="15"/>
      <c r="C136" s="69">
        <v>1.7</v>
      </c>
      <c r="D136" s="68">
        <f>D103*$C$136</f>
        <v>1025785.1</v>
      </c>
      <c r="E136" s="45">
        <f t="shared" ref="E136:M136" si="72">E103*$C$136</f>
        <v>1746608.9</v>
      </c>
      <c r="F136" s="45">
        <f>F103*$C$136</f>
        <v>2259500.6</v>
      </c>
      <c r="G136" s="45">
        <f t="shared" si="72"/>
        <v>2772394</v>
      </c>
      <c r="H136" s="45">
        <f t="shared" si="72"/>
        <v>3285287.4</v>
      </c>
      <c r="I136" s="45">
        <f t="shared" si="72"/>
        <v>3798179.1</v>
      </c>
      <c r="J136" s="45">
        <f t="shared" si="72"/>
        <v>4311072.5</v>
      </c>
      <c r="K136" s="45">
        <f t="shared" si="72"/>
        <v>4823965.8999999994</v>
      </c>
      <c r="L136" s="45">
        <f t="shared" si="72"/>
        <v>5336859.3</v>
      </c>
      <c r="M136" s="45">
        <f t="shared" si="72"/>
        <v>5849752.7000000002</v>
      </c>
    </row>
    <row r="137" spans="2:13">
      <c r="B137" s="15"/>
      <c r="C137" s="65" t="s">
        <v>123</v>
      </c>
      <c r="D137" s="3">
        <f t="shared" ref="D137:J137" si="73">ROUND(D136,0)</f>
        <v>1025785</v>
      </c>
      <c r="E137" s="3">
        <f t="shared" si="73"/>
        <v>1746609</v>
      </c>
      <c r="F137" s="3">
        <f t="shared" si="73"/>
        <v>2259501</v>
      </c>
      <c r="G137" s="3">
        <f t="shared" si="73"/>
        <v>2772394</v>
      </c>
      <c r="H137" s="3">
        <f t="shared" si="73"/>
        <v>3285287</v>
      </c>
      <c r="I137" s="3">
        <f t="shared" si="73"/>
        <v>3798179</v>
      </c>
      <c r="J137" s="3">
        <f t="shared" si="73"/>
        <v>4311073</v>
      </c>
      <c r="K137" s="3">
        <f>ROUND(K136,0)</f>
        <v>4823966</v>
      </c>
      <c r="L137" s="3">
        <f>ROUND(L136,0)</f>
        <v>5336859</v>
      </c>
      <c r="M137" s="3">
        <f>ROUND(M136,0)</f>
        <v>5849753</v>
      </c>
    </row>
    <row r="138" spans="2:13">
      <c r="B138" s="15"/>
      <c r="C138" s="1" t="s">
        <v>124</v>
      </c>
      <c r="D138" s="35">
        <f>ROUND(D137,-3)</f>
        <v>1026000</v>
      </c>
      <c r="E138" s="35">
        <f t="shared" ref="E138:J138" si="74">ROUND(E137,-3)</f>
        <v>1747000</v>
      </c>
      <c r="F138" s="35">
        <f t="shared" si="74"/>
        <v>2260000</v>
      </c>
      <c r="G138" s="35">
        <f t="shared" si="74"/>
        <v>2772000</v>
      </c>
      <c r="H138" s="35">
        <f t="shared" si="74"/>
        <v>3285000</v>
      </c>
      <c r="I138" s="35">
        <f t="shared" si="74"/>
        <v>3798000</v>
      </c>
      <c r="J138" s="35">
        <f t="shared" si="74"/>
        <v>4311000</v>
      </c>
      <c r="K138" s="35">
        <f>ROUND(K137,-3)</f>
        <v>4824000</v>
      </c>
      <c r="L138" s="35">
        <f>ROUND(L137,-3)</f>
        <v>5337000</v>
      </c>
      <c r="M138" s="35">
        <f>ROUND(M137,-3)</f>
        <v>5850000</v>
      </c>
    </row>
    <row r="139" spans="2:13">
      <c r="B139" s="15"/>
    </row>
    <row r="140" spans="2:13" ht="14.25" thickBot="1">
      <c r="B140" s="15" t="s">
        <v>279</v>
      </c>
      <c r="C140" s="41"/>
      <c r="D140" s="6" t="s">
        <v>116</v>
      </c>
      <c r="E140" s="6" t="s">
        <v>117</v>
      </c>
      <c r="F140" s="6" t="s">
        <v>118</v>
      </c>
      <c r="G140" s="6" t="s">
        <v>119</v>
      </c>
      <c r="H140" s="6" t="s">
        <v>127</v>
      </c>
      <c r="I140" s="6" t="s">
        <v>128</v>
      </c>
      <c r="J140" s="6" t="s">
        <v>129</v>
      </c>
      <c r="K140" s="71" t="s">
        <v>272</v>
      </c>
      <c r="L140" s="71" t="s">
        <v>284</v>
      </c>
      <c r="M140" s="71" t="s">
        <v>285</v>
      </c>
    </row>
    <row r="141" spans="2:13" ht="14.25" thickBot="1">
      <c r="B141" s="15"/>
      <c r="C141" s="69">
        <v>1.8</v>
      </c>
      <c r="D141" s="68">
        <f>D103*$C$141</f>
        <v>1086125.4000000001</v>
      </c>
      <c r="E141" s="45">
        <f t="shared" ref="E141:M141" si="75">E103*$C$141</f>
        <v>1849350.6</v>
      </c>
      <c r="F141" s="45">
        <f t="shared" si="75"/>
        <v>2392412.4</v>
      </c>
      <c r="G141" s="45">
        <f t="shared" si="75"/>
        <v>2935476</v>
      </c>
      <c r="H141" s="45">
        <f t="shared" si="75"/>
        <v>3478539.6</v>
      </c>
      <c r="I141" s="45">
        <f t="shared" si="75"/>
        <v>4021601.4</v>
      </c>
      <c r="J141" s="45">
        <f t="shared" si="75"/>
        <v>4564665</v>
      </c>
      <c r="K141" s="45">
        <f t="shared" si="75"/>
        <v>5107728.6000000006</v>
      </c>
      <c r="L141" s="45">
        <f t="shared" si="75"/>
        <v>5650792.2000000002</v>
      </c>
      <c r="M141" s="45">
        <f t="shared" si="75"/>
        <v>6193855.7999999998</v>
      </c>
    </row>
    <row r="142" spans="2:13">
      <c r="B142" s="15"/>
      <c r="C142" s="65" t="s">
        <v>123</v>
      </c>
      <c r="D142" s="3">
        <f t="shared" ref="D142:J142" si="76">ROUND(D141,0)</f>
        <v>1086125</v>
      </c>
      <c r="E142" s="3">
        <f t="shared" si="76"/>
        <v>1849351</v>
      </c>
      <c r="F142" s="3">
        <f t="shared" si="76"/>
        <v>2392412</v>
      </c>
      <c r="G142" s="3">
        <f t="shared" si="76"/>
        <v>2935476</v>
      </c>
      <c r="H142" s="3">
        <f t="shared" si="76"/>
        <v>3478540</v>
      </c>
      <c r="I142" s="3">
        <f t="shared" si="76"/>
        <v>4021601</v>
      </c>
      <c r="J142" s="3">
        <f t="shared" si="76"/>
        <v>4564665</v>
      </c>
      <c r="K142" s="3">
        <f>ROUND(K141,0)</f>
        <v>5107729</v>
      </c>
      <c r="L142" s="3">
        <f>ROUND(L141,0)</f>
        <v>5650792</v>
      </c>
      <c r="M142" s="3">
        <f>ROUND(M141,0)</f>
        <v>6193856</v>
      </c>
    </row>
    <row r="143" spans="2:13">
      <c r="B143" s="15"/>
      <c r="C143" s="1" t="s">
        <v>124</v>
      </c>
      <c r="D143" s="35">
        <f>ROUND(D142,-3)</f>
        <v>1086000</v>
      </c>
      <c r="E143" s="35">
        <f t="shared" ref="E143:J143" si="77">ROUND(E142,-3)</f>
        <v>1849000</v>
      </c>
      <c r="F143" s="35">
        <f t="shared" si="77"/>
        <v>2392000</v>
      </c>
      <c r="G143" s="35">
        <f t="shared" si="77"/>
        <v>2935000</v>
      </c>
      <c r="H143" s="35">
        <f t="shared" si="77"/>
        <v>3479000</v>
      </c>
      <c r="I143" s="35">
        <f t="shared" si="77"/>
        <v>4022000</v>
      </c>
      <c r="J143" s="35">
        <f t="shared" si="77"/>
        <v>4565000</v>
      </c>
      <c r="K143" s="35">
        <f>ROUND(K142,-3)</f>
        <v>5108000</v>
      </c>
      <c r="L143" s="35">
        <f>ROUND(L142,-3)</f>
        <v>5651000</v>
      </c>
      <c r="M143" s="35">
        <f>ROUND(M142,-3)</f>
        <v>6194000</v>
      </c>
    </row>
    <row r="144" spans="2:13">
      <c r="B144" s="15"/>
    </row>
    <row r="145" spans="2:13" ht="14.25" thickBot="1">
      <c r="B145" s="15" t="s">
        <v>280</v>
      </c>
      <c r="C145" s="41"/>
      <c r="D145" s="6" t="s">
        <v>116</v>
      </c>
      <c r="E145" s="6" t="s">
        <v>117</v>
      </c>
      <c r="F145" s="6" t="s">
        <v>118</v>
      </c>
      <c r="G145" s="6" t="s">
        <v>119</v>
      </c>
      <c r="H145" s="6" t="s">
        <v>127</v>
      </c>
      <c r="I145" s="6" t="s">
        <v>128</v>
      </c>
      <c r="J145" s="6" t="s">
        <v>129</v>
      </c>
      <c r="K145" s="71" t="s">
        <v>272</v>
      </c>
      <c r="L145" s="71" t="s">
        <v>284</v>
      </c>
      <c r="M145" s="71" t="s">
        <v>285</v>
      </c>
    </row>
    <row r="146" spans="2:13" ht="14.25" thickBot="1">
      <c r="B146" s="15"/>
      <c r="C146" s="69">
        <v>1.9</v>
      </c>
      <c r="D146" s="68">
        <f>D103*$C$146</f>
        <v>1146465.7</v>
      </c>
      <c r="E146" s="45">
        <f t="shared" ref="E146:M146" si="78">E103*$C$146</f>
        <v>1952092.2999999998</v>
      </c>
      <c r="F146" s="45">
        <f t="shared" si="78"/>
        <v>2525324.1999999997</v>
      </c>
      <c r="G146" s="45">
        <f t="shared" si="78"/>
        <v>3098558</v>
      </c>
      <c r="H146" s="45">
        <f t="shared" si="78"/>
        <v>3671791.8</v>
      </c>
      <c r="I146" s="45">
        <f t="shared" si="78"/>
        <v>4245023.7</v>
      </c>
      <c r="J146" s="45">
        <f t="shared" si="78"/>
        <v>4818257.5</v>
      </c>
      <c r="K146" s="45">
        <f t="shared" si="78"/>
        <v>5391491.2999999998</v>
      </c>
      <c r="L146" s="45">
        <f t="shared" si="78"/>
        <v>5964725.0999999996</v>
      </c>
      <c r="M146" s="45">
        <f t="shared" si="78"/>
        <v>6537958.8999999994</v>
      </c>
    </row>
    <row r="147" spans="2:13">
      <c r="B147" s="15"/>
      <c r="C147" s="65" t="s">
        <v>123</v>
      </c>
      <c r="D147" s="3">
        <f t="shared" ref="D147:J147" si="79">ROUND(D146,0)</f>
        <v>1146466</v>
      </c>
      <c r="E147" s="3">
        <f t="shared" si="79"/>
        <v>1952092</v>
      </c>
      <c r="F147" s="3">
        <f t="shared" si="79"/>
        <v>2525324</v>
      </c>
      <c r="G147" s="3">
        <f t="shared" si="79"/>
        <v>3098558</v>
      </c>
      <c r="H147" s="3">
        <f t="shared" si="79"/>
        <v>3671792</v>
      </c>
      <c r="I147" s="3">
        <f t="shared" si="79"/>
        <v>4245024</v>
      </c>
      <c r="J147" s="3">
        <f t="shared" si="79"/>
        <v>4818258</v>
      </c>
      <c r="K147" s="3">
        <f>ROUND(K146,0)</f>
        <v>5391491</v>
      </c>
      <c r="L147" s="3">
        <f>ROUND(L146,0)</f>
        <v>5964725</v>
      </c>
      <c r="M147" s="3">
        <f>ROUND(M146,0)</f>
        <v>6537959</v>
      </c>
    </row>
    <row r="148" spans="2:13">
      <c r="B148" s="15"/>
      <c r="C148" s="1" t="s">
        <v>124</v>
      </c>
      <c r="D148" s="35">
        <f>ROUND(D147,-3)</f>
        <v>1146000</v>
      </c>
      <c r="E148" s="35">
        <f t="shared" ref="E148:J148" si="80">ROUND(E147,-3)</f>
        <v>1952000</v>
      </c>
      <c r="F148" s="35">
        <f t="shared" si="80"/>
        <v>2525000</v>
      </c>
      <c r="G148" s="35">
        <f t="shared" si="80"/>
        <v>3099000</v>
      </c>
      <c r="H148" s="35">
        <f t="shared" si="80"/>
        <v>3672000</v>
      </c>
      <c r="I148" s="35">
        <f t="shared" si="80"/>
        <v>4245000</v>
      </c>
      <c r="J148" s="35">
        <f t="shared" si="80"/>
        <v>4818000</v>
      </c>
      <c r="K148" s="35">
        <f>ROUND(K147,-3)</f>
        <v>5391000</v>
      </c>
      <c r="L148" s="35">
        <f>ROUND(L147,-3)</f>
        <v>5965000</v>
      </c>
      <c r="M148" s="35">
        <f>ROUND(M147,-3)</f>
        <v>6538000</v>
      </c>
    </row>
    <row r="149" spans="2:13">
      <c r="B149" s="15"/>
      <c r="C149" s="32"/>
      <c r="D149" s="36"/>
      <c r="E149" s="36"/>
      <c r="F149" s="36"/>
      <c r="G149" s="36"/>
      <c r="H149" s="36"/>
      <c r="I149" s="36"/>
      <c r="J149" s="36"/>
      <c r="K149" s="36"/>
      <c r="L149" s="36"/>
      <c r="M149" s="36"/>
    </row>
    <row r="150" spans="2:13" ht="14.25" thickBot="1">
      <c r="B150" s="15" t="s">
        <v>281</v>
      </c>
      <c r="C150" s="41"/>
      <c r="D150" s="6" t="s">
        <v>116</v>
      </c>
      <c r="E150" s="6" t="s">
        <v>117</v>
      </c>
      <c r="F150" s="6" t="s">
        <v>118</v>
      </c>
      <c r="G150" s="6" t="s">
        <v>119</v>
      </c>
      <c r="H150" s="6" t="s">
        <v>127</v>
      </c>
      <c r="I150" s="6" t="s">
        <v>128</v>
      </c>
      <c r="J150" s="6" t="s">
        <v>129</v>
      </c>
      <c r="K150" s="71" t="s">
        <v>272</v>
      </c>
      <c r="L150" s="71" t="s">
        <v>284</v>
      </c>
      <c r="M150" s="71" t="s">
        <v>285</v>
      </c>
    </row>
    <row r="151" spans="2:13" ht="14.25" thickBot="1">
      <c r="B151" s="15"/>
      <c r="C151" s="69">
        <v>2</v>
      </c>
      <c r="D151" s="68">
        <f>D103*$C$151</f>
        <v>1206806</v>
      </c>
      <c r="E151" s="45">
        <f t="shared" ref="E151:M151" si="81">E103*$C$151</f>
        <v>2054834</v>
      </c>
      <c r="F151" s="45">
        <f t="shared" si="81"/>
        <v>2658236</v>
      </c>
      <c r="G151" s="45">
        <f t="shared" si="81"/>
        <v>3261640</v>
      </c>
      <c r="H151" s="45">
        <f>H103*$C$151</f>
        <v>3865044</v>
      </c>
      <c r="I151" s="45">
        <f t="shared" si="81"/>
        <v>4468446</v>
      </c>
      <c r="J151" s="45">
        <f t="shared" si="81"/>
        <v>5071850</v>
      </c>
      <c r="K151" s="45">
        <f t="shared" si="81"/>
        <v>5675254</v>
      </c>
      <c r="L151" s="45">
        <f t="shared" si="81"/>
        <v>6278658</v>
      </c>
      <c r="M151" s="45">
        <f t="shared" si="81"/>
        <v>6882062</v>
      </c>
    </row>
    <row r="152" spans="2:13">
      <c r="B152" s="15"/>
      <c r="C152" s="65" t="s">
        <v>123</v>
      </c>
      <c r="D152" s="3">
        <f t="shared" ref="D152:J152" si="82">ROUND(D151,0)</f>
        <v>1206806</v>
      </c>
      <c r="E152" s="3">
        <f t="shared" si="82"/>
        <v>2054834</v>
      </c>
      <c r="F152" s="3">
        <f t="shared" si="82"/>
        <v>2658236</v>
      </c>
      <c r="G152" s="3">
        <f t="shared" si="82"/>
        <v>3261640</v>
      </c>
      <c r="H152" s="3">
        <f t="shared" si="82"/>
        <v>3865044</v>
      </c>
      <c r="I152" s="3">
        <f t="shared" si="82"/>
        <v>4468446</v>
      </c>
      <c r="J152" s="3">
        <f t="shared" si="82"/>
        <v>5071850</v>
      </c>
      <c r="K152" s="3">
        <f>ROUND(K151,0)</f>
        <v>5675254</v>
      </c>
      <c r="L152" s="3">
        <f>ROUND(L151,0)</f>
        <v>6278658</v>
      </c>
      <c r="M152" s="3">
        <f>ROUND(M151,0)</f>
        <v>6882062</v>
      </c>
    </row>
    <row r="153" spans="2:13">
      <c r="B153" s="15"/>
      <c r="C153" s="1" t="s">
        <v>124</v>
      </c>
      <c r="D153" s="35">
        <f>ROUND(D152,-3)</f>
        <v>1207000</v>
      </c>
      <c r="E153" s="35">
        <f t="shared" ref="E153:J153" si="83">ROUND(E152,-3)</f>
        <v>2055000</v>
      </c>
      <c r="F153" s="35">
        <f t="shared" si="83"/>
        <v>2658000</v>
      </c>
      <c r="G153" s="35">
        <f t="shared" si="83"/>
        <v>3262000</v>
      </c>
      <c r="H153" s="35">
        <f t="shared" si="83"/>
        <v>3865000</v>
      </c>
      <c r="I153" s="35">
        <f t="shared" si="83"/>
        <v>4468000</v>
      </c>
      <c r="J153" s="35">
        <f t="shared" si="83"/>
        <v>5072000</v>
      </c>
      <c r="K153" s="35">
        <f>ROUND(K152,-3)</f>
        <v>5675000</v>
      </c>
      <c r="L153" s="35">
        <f>ROUND(L152,-3)</f>
        <v>6279000</v>
      </c>
      <c r="M153" s="35">
        <f>ROUND(M152,-3)</f>
        <v>6882000</v>
      </c>
    </row>
    <row r="154" spans="2:13">
      <c r="B154" s="15"/>
      <c r="C154" s="32"/>
      <c r="D154" s="36"/>
      <c r="E154" s="36"/>
      <c r="F154" s="36"/>
      <c r="G154" s="36"/>
      <c r="H154" s="36"/>
      <c r="I154" s="36"/>
      <c r="J154" s="36"/>
      <c r="K154" s="36"/>
      <c r="L154" s="36"/>
      <c r="M154" s="36"/>
    </row>
    <row r="155" spans="2:13" ht="14.25" thickBot="1">
      <c r="B155" s="15" t="s">
        <v>282</v>
      </c>
      <c r="C155" s="41"/>
      <c r="D155" s="6" t="s">
        <v>116</v>
      </c>
      <c r="E155" s="6" t="s">
        <v>117</v>
      </c>
      <c r="F155" s="6" t="s">
        <v>118</v>
      </c>
      <c r="G155" s="6" t="s">
        <v>119</v>
      </c>
      <c r="H155" s="6" t="s">
        <v>127</v>
      </c>
      <c r="I155" s="6" t="s">
        <v>128</v>
      </c>
      <c r="J155" s="6" t="s">
        <v>129</v>
      </c>
      <c r="K155" s="71" t="s">
        <v>272</v>
      </c>
      <c r="L155" s="71" t="s">
        <v>284</v>
      </c>
      <c r="M155" s="71" t="s">
        <v>285</v>
      </c>
    </row>
    <row r="156" spans="2:13" ht="14.25" thickBot="1">
      <c r="B156" s="15"/>
      <c r="C156" s="69">
        <v>3</v>
      </c>
      <c r="D156" s="68">
        <f>D103*$C$156</f>
        <v>1810209</v>
      </c>
      <c r="E156" s="45">
        <f t="shared" ref="E156:M156" si="84">E103*$C$156</f>
        <v>3082251</v>
      </c>
      <c r="F156" s="45">
        <f t="shared" si="84"/>
        <v>3987354</v>
      </c>
      <c r="G156" s="45">
        <f t="shared" si="84"/>
        <v>4892460</v>
      </c>
      <c r="H156" s="45">
        <f t="shared" si="84"/>
        <v>5797566</v>
      </c>
      <c r="I156" s="45">
        <f t="shared" si="84"/>
        <v>6702669</v>
      </c>
      <c r="J156" s="45">
        <f t="shared" si="84"/>
        <v>7607775</v>
      </c>
      <c r="K156" s="45">
        <f t="shared" si="84"/>
        <v>8512881</v>
      </c>
      <c r="L156" s="45">
        <f t="shared" si="84"/>
        <v>9417987</v>
      </c>
      <c r="M156" s="45">
        <f t="shared" si="84"/>
        <v>10323093</v>
      </c>
    </row>
    <row r="157" spans="2:13">
      <c r="B157" s="15"/>
      <c r="C157" s="65" t="s">
        <v>123</v>
      </c>
      <c r="D157" s="3">
        <f t="shared" ref="D157:J157" si="85">ROUND(D156,0)</f>
        <v>1810209</v>
      </c>
      <c r="E157" s="3">
        <f t="shared" si="85"/>
        <v>3082251</v>
      </c>
      <c r="F157" s="3">
        <f t="shared" si="85"/>
        <v>3987354</v>
      </c>
      <c r="G157" s="3">
        <f t="shared" si="85"/>
        <v>4892460</v>
      </c>
      <c r="H157" s="3">
        <f t="shared" si="85"/>
        <v>5797566</v>
      </c>
      <c r="I157" s="3">
        <f t="shared" si="85"/>
        <v>6702669</v>
      </c>
      <c r="J157" s="3">
        <f t="shared" si="85"/>
        <v>7607775</v>
      </c>
      <c r="K157" s="3">
        <f>ROUND(K156,0)</f>
        <v>8512881</v>
      </c>
      <c r="L157" s="3">
        <f>ROUND(L156,0)</f>
        <v>9417987</v>
      </c>
      <c r="M157" s="3">
        <f>ROUND(M156,0)</f>
        <v>10323093</v>
      </c>
    </row>
    <row r="158" spans="2:13">
      <c r="B158" s="15"/>
      <c r="C158" s="1" t="s">
        <v>124</v>
      </c>
      <c r="D158" s="35">
        <f>ROUND(D157,-3)</f>
        <v>1810000</v>
      </c>
      <c r="E158" s="35">
        <f t="shared" ref="E158:J158" si="86">ROUND(E157,-3)</f>
        <v>3082000</v>
      </c>
      <c r="F158" s="35">
        <f t="shared" si="86"/>
        <v>3987000</v>
      </c>
      <c r="G158" s="35">
        <f t="shared" si="86"/>
        <v>4892000</v>
      </c>
      <c r="H158" s="35">
        <f t="shared" si="86"/>
        <v>5798000</v>
      </c>
      <c r="I158" s="35">
        <f t="shared" si="86"/>
        <v>6703000</v>
      </c>
      <c r="J158" s="35">
        <f t="shared" si="86"/>
        <v>7608000</v>
      </c>
      <c r="K158" s="35">
        <f>ROUND(K157,-3)</f>
        <v>8513000</v>
      </c>
      <c r="L158" s="35">
        <f>ROUND(L157,-3)</f>
        <v>9418000</v>
      </c>
      <c r="M158" s="35">
        <f>ROUND(M157,-3)</f>
        <v>10323000</v>
      </c>
    </row>
    <row r="159" spans="2:13">
      <c r="B159" s="15"/>
    </row>
    <row r="160" spans="2:13" ht="14.25" thickBot="1">
      <c r="B160" s="15" t="s">
        <v>283</v>
      </c>
      <c r="C160" s="41"/>
      <c r="D160" s="6" t="s">
        <v>116</v>
      </c>
      <c r="E160" s="6" t="s">
        <v>117</v>
      </c>
      <c r="F160" s="6" t="s">
        <v>118</v>
      </c>
      <c r="G160" s="6" t="s">
        <v>119</v>
      </c>
      <c r="H160" s="6" t="s">
        <v>127</v>
      </c>
      <c r="I160" s="6" t="s">
        <v>128</v>
      </c>
      <c r="J160" s="6" t="s">
        <v>129</v>
      </c>
      <c r="K160" s="71" t="s">
        <v>272</v>
      </c>
      <c r="L160" s="71" t="s">
        <v>284</v>
      </c>
      <c r="M160" s="71" t="s">
        <v>285</v>
      </c>
    </row>
    <row r="161" spans="2:13" ht="14.25" thickBot="1">
      <c r="C161" s="69">
        <v>3.5</v>
      </c>
      <c r="D161" s="68">
        <f>D103*$C$161</f>
        <v>2111910.5</v>
      </c>
      <c r="E161" s="45">
        <f t="shared" ref="E161:M161" si="87">E103*$C$161</f>
        <v>3595959.5</v>
      </c>
      <c r="F161" s="45">
        <f t="shared" si="87"/>
        <v>4651913</v>
      </c>
      <c r="G161" s="45">
        <f t="shared" si="87"/>
        <v>5707870</v>
      </c>
      <c r="H161" s="45">
        <f t="shared" si="87"/>
        <v>6763827</v>
      </c>
      <c r="I161" s="45">
        <f t="shared" si="87"/>
        <v>7819780.5</v>
      </c>
      <c r="J161" s="45">
        <f t="shared" si="87"/>
        <v>8875737.5</v>
      </c>
      <c r="K161" s="45">
        <f t="shared" si="87"/>
        <v>9931694.5</v>
      </c>
      <c r="L161" s="45">
        <f t="shared" si="87"/>
        <v>10987651.5</v>
      </c>
      <c r="M161" s="45">
        <f t="shared" si="87"/>
        <v>12043608.5</v>
      </c>
    </row>
    <row r="162" spans="2:13">
      <c r="B162" s="15"/>
      <c r="C162" s="65" t="s">
        <v>123</v>
      </c>
      <c r="D162" s="3">
        <f t="shared" ref="D162:J162" si="88">ROUND(D161,0)</f>
        <v>2111911</v>
      </c>
      <c r="E162" s="3">
        <f t="shared" si="88"/>
        <v>3595960</v>
      </c>
      <c r="F162" s="3">
        <f t="shared" si="88"/>
        <v>4651913</v>
      </c>
      <c r="G162" s="3">
        <f t="shared" si="88"/>
        <v>5707870</v>
      </c>
      <c r="H162" s="3">
        <f t="shared" si="88"/>
        <v>6763827</v>
      </c>
      <c r="I162" s="3">
        <f t="shared" si="88"/>
        <v>7819781</v>
      </c>
      <c r="J162" s="3">
        <f t="shared" si="88"/>
        <v>8875738</v>
      </c>
      <c r="K162" s="3">
        <f>ROUND(K161,0)</f>
        <v>9931695</v>
      </c>
      <c r="L162" s="3">
        <f>ROUND(L161,0)</f>
        <v>10987652</v>
      </c>
      <c r="M162" s="3">
        <f>ROUND(M161,0)</f>
        <v>12043609</v>
      </c>
    </row>
    <row r="163" spans="2:13">
      <c r="C163" s="1" t="s">
        <v>124</v>
      </c>
      <c r="D163" s="35">
        <f>ROUND(D162,-3)</f>
        <v>2112000</v>
      </c>
      <c r="E163" s="35">
        <f t="shared" ref="E163:J163" si="89">ROUND(E162,-3)</f>
        <v>3596000</v>
      </c>
      <c r="F163" s="35">
        <f t="shared" si="89"/>
        <v>4652000</v>
      </c>
      <c r="G163" s="35">
        <f t="shared" si="89"/>
        <v>5708000</v>
      </c>
      <c r="H163" s="35">
        <f t="shared" si="89"/>
        <v>6764000</v>
      </c>
      <c r="I163" s="35">
        <f t="shared" si="89"/>
        <v>7820000</v>
      </c>
      <c r="J163" s="35">
        <f t="shared" si="89"/>
        <v>8876000</v>
      </c>
      <c r="K163" s="35">
        <f>ROUND(K162,-3)</f>
        <v>9932000</v>
      </c>
      <c r="L163" s="35">
        <f>ROUND(L162,-3)</f>
        <v>10988000</v>
      </c>
      <c r="M163" s="35">
        <f>ROUND(M162,-3)</f>
        <v>12044000</v>
      </c>
    </row>
  </sheetData>
  <mergeCells count="3">
    <mergeCell ref="B4:H4"/>
    <mergeCell ref="B101:G101"/>
    <mergeCell ref="K2:M2"/>
  </mergeCells>
  <phoneticPr fontId="2" type="noConversion"/>
  <pageMargins left="0.18" right="0.17" top="0.27" bottom="0.35" header="0.2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T216"/>
  <sheetViews>
    <sheetView topLeftCell="I1" zoomScale="80" workbookViewId="0">
      <selection activeCell="Q11" sqref="Q11"/>
    </sheetView>
  </sheetViews>
  <sheetFormatPr defaultRowHeight="13.5"/>
  <cols>
    <col min="1" max="1" width="8.44140625" customWidth="1"/>
    <col min="2" max="2" width="11.33203125" customWidth="1"/>
    <col min="3" max="4" width="11.44140625" customWidth="1"/>
    <col min="5" max="5" width="12.5546875" customWidth="1"/>
    <col min="6" max="7" width="9.88671875" customWidth="1"/>
    <col min="8" max="8" width="7.6640625" customWidth="1"/>
    <col min="9" max="10" width="11.109375" customWidth="1"/>
    <col min="11" max="11" width="12.21875" customWidth="1"/>
    <col min="12" max="13" width="9.88671875" customWidth="1"/>
    <col min="16" max="16" width="12.77734375" bestFit="1" customWidth="1"/>
    <col min="17" max="17" width="21.21875" bestFit="1" customWidth="1"/>
    <col min="18" max="18" width="16.21875" customWidth="1"/>
    <col min="19" max="19" width="14.5546875" bestFit="1" customWidth="1"/>
    <col min="20" max="20" width="13" bestFit="1" customWidth="1"/>
  </cols>
  <sheetData>
    <row r="3" spans="1:20" ht="14.25" thickBot="1">
      <c r="Q3" s="118" t="s">
        <v>346</v>
      </c>
      <c r="R3" s="119" t="s">
        <v>347</v>
      </c>
    </row>
    <row r="4" spans="1:20">
      <c r="A4" s="25" t="s">
        <v>104</v>
      </c>
      <c r="P4" s="98" t="s">
        <v>155</v>
      </c>
      <c r="Q4" s="100" t="s">
        <v>265</v>
      </c>
      <c r="R4" s="96" t="s">
        <v>265</v>
      </c>
    </row>
    <row r="5" spans="1:20">
      <c r="A5" t="s">
        <v>105</v>
      </c>
      <c r="P5" s="99" t="s">
        <v>154</v>
      </c>
      <c r="Q5" s="101" t="s">
        <v>342</v>
      </c>
      <c r="R5" s="97" t="s">
        <v>341</v>
      </c>
    </row>
    <row r="6" spans="1:20" ht="14.25" thickBot="1">
      <c r="A6" t="s">
        <v>264</v>
      </c>
      <c r="P6" s="132">
        <v>2.945E-2</v>
      </c>
      <c r="Q6" s="133">
        <v>2.9950000000000001E-2</v>
      </c>
      <c r="R6" s="120">
        <v>1.0169999999999999</v>
      </c>
    </row>
    <row r="7" spans="1:20" ht="14.25" thickBot="1">
      <c r="A7" t="s">
        <v>110</v>
      </c>
    </row>
    <row r="8" spans="1:20" ht="14.25" thickBot="1">
      <c r="K8" s="185" t="s">
        <v>98</v>
      </c>
      <c r="L8" s="185"/>
      <c r="M8" s="185"/>
      <c r="N8" s="185"/>
      <c r="R8" s="190" t="s">
        <v>340</v>
      </c>
      <c r="S8" s="191"/>
      <c r="T8" s="192"/>
    </row>
    <row r="9" spans="1:20">
      <c r="A9" s="186" t="s">
        <v>99</v>
      </c>
      <c r="B9" s="187" t="s">
        <v>100</v>
      </c>
      <c r="C9" s="188"/>
      <c r="D9" s="188"/>
      <c r="E9" s="188"/>
      <c r="F9" s="188"/>
      <c r="G9" s="189"/>
      <c r="H9" s="187" t="s">
        <v>101</v>
      </c>
      <c r="I9" s="188"/>
      <c r="J9" s="188"/>
      <c r="K9" s="188"/>
      <c r="L9" s="188"/>
      <c r="M9" s="189"/>
      <c r="N9" s="186" t="s">
        <v>102</v>
      </c>
      <c r="R9" s="12" t="s">
        <v>266</v>
      </c>
      <c r="S9" s="22" t="s">
        <v>267</v>
      </c>
      <c r="T9" s="18" t="s">
        <v>268</v>
      </c>
    </row>
    <row r="10" spans="1:20">
      <c r="A10" s="186"/>
      <c r="B10" s="28" t="s">
        <v>106</v>
      </c>
      <c r="C10" s="28" t="s">
        <v>107</v>
      </c>
      <c r="D10" s="29" t="s">
        <v>114</v>
      </c>
      <c r="E10" s="28" t="s">
        <v>108</v>
      </c>
      <c r="F10" s="28" t="s">
        <v>115</v>
      </c>
      <c r="G10" s="28" t="s">
        <v>111</v>
      </c>
      <c r="H10" s="28" t="s">
        <v>109</v>
      </c>
      <c r="I10" s="28" t="s">
        <v>107</v>
      </c>
      <c r="J10" s="28" t="s">
        <v>151</v>
      </c>
      <c r="K10" s="121" t="s">
        <v>108</v>
      </c>
      <c r="L10" s="28" t="s">
        <v>113</v>
      </c>
      <c r="M10" s="28" t="s">
        <v>112</v>
      </c>
      <c r="N10" s="186"/>
      <c r="R10" s="14" t="s">
        <v>153</v>
      </c>
      <c r="S10" s="22" t="s">
        <v>153</v>
      </c>
      <c r="T10" s="18" t="s">
        <v>152</v>
      </c>
    </row>
    <row r="11" spans="1:20">
      <c r="A11" s="1" t="s">
        <v>103</v>
      </c>
      <c r="B11" s="28"/>
      <c r="C11" s="28"/>
      <c r="D11" s="29"/>
      <c r="E11" s="28"/>
      <c r="F11" s="28"/>
      <c r="G11" s="28"/>
      <c r="H11" s="28"/>
      <c r="I11" s="28"/>
      <c r="J11" s="28"/>
      <c r="K11" s="121"/>
      <c r="L11" s="28"/>
      <c r="M11" s="28"/>
      <c r="N11" s="26"/>
    </row>
    <row r="12" spans="1:20">
      <c r="A12" s="27" t="s">
        <v>162</v>
      </c>
      <c r="B12" s="26">
        <v>69091</v>
      </c>
      <c r="C12" s="26">
        <v>710776140</v>
      </c>
      <c r="D12" s="30">
        <v>341716.08319462702</v>
      </c>
      <c r="E12" s="26">
        <v>10287.5358585054</v>
      </c>
      <c r="F12" s="26">
        <v>403400</v>
      </c>
      <c r="G12" s="26">
        <v>11880</v>
      </c>
      <c r="H12" s="26">
        <v>37147</v>
      </c>
      <c r="I12" s="26">
        <v>74294000</v>
      </c>
      <c r="J12" s="26">
        <v>20.346299835787502</v>
      </c>
      <c r="K12" s="122">
        <v>2000</v>
      </c>
      <c r="L12" s="26">
        <v>312</v>
      </c>
      <c r="M12" s="26">
        <v>2000</v>
      </c>
      <c r="N12" s="26"/>
      <c r="R12" s="31">
        <f t="shared" ref="R12:R43" si="0">ROUND(D12*$Q$6,0)</f>
        <v>10234</v>
      </c>
      <c r="S12" s="31">
        <f>ROUND(K12*$R$6,0)</f>
        <v>2034</v>
      </c>
      <c r="T12" s="31">
        <f>R13</f>
        <v>13953</v>
      </c>
    </row>
    <row r="13" spans="1:20">
      <c r="A13" s="27" t="s">
        <v>163</v>
      </c>
      <c r="B13" s="26">
        <v>69092</v>
      </c>
      <c r="C13" s="26">
        <v>947625080</v>
      </c>
      <c r="D13" s="30">
        <v>465880.89784634899</v>
      </c>
      <c r="E13" s="26">
        <v>13715.409598795801</v>
      </c>
      <c r="F13" s="26">
        <v>500000</v>
      </c>
      <c r="G13" s="26">
        <v>14720</v>
      </c>
      <c r="H13" s="26">
        <v>37148</v>
      </c>
      <c r="I13" s="26">
        <v>88547970</v>
      </c>
      <c r="J13" s="26">
        <v>21.380235813502701</v>
      </c>
      <c r="K13" s="122">
        <v>2383.65376332507</v>
      </c>
      <c r="L13" s="26">
        <v>1893</v>
      </c>
      <c r="M13" s="26">
        <v>2420</v>
      </c>
      <c r="N13" s="26"/>
      <c r="R13" s="31">
        <f t="shared" si="0"/>
        <v>13953</v>
      </c>
      <c r="S13" s="31">
        <f t="shared" ref="S13:S76" si="1">ROUND(K13*$R$6,0)</f>
        <v>2424</v>
      </c>
      <c r="T13" s="31">
        <f t="shared" ref="T13:T76" si="2">R14</f>
        <v>15741</v>
      </c>
    </row>
    <row r="14" spans="1:20">
      <c r="A14" s="27" t="s">
        <v>164</v>
      </c>
      <c r="B14" s="26">
        <v>69091</v>
      </c>
      <c r="C14" s="26">
        <v>1070104010</v>
      </c>
      <c r="D14" s="30">
        <v>525592.37311661395</v>
      </c>
      <c r="E14" s="26">
        <v>15488.32713378</v>
      </c>
      <c r="F14" s="26">
        <v>568620</v>
      </c>
      <c r="G14" s="26">
        <v>16740</v>
      </c>
      <c r="H14" s="26">
        <v>37147</v>
      </c>
      <c r="I14" s="26">
        <v>91236940</v>
      </c>
      <c r="J14" s="26">
        <v>31.3914448003876</v>
      </c>
      <c r="K14" s="122">
        <v>2456.1052036503602</v>
      </c>
      <c r="L14" s="26">
        <v>3771</v>
      </c>
      <c r="M14" s="26">
        <v>2700</v>
      </c>
      <c r="N14" s="26"/>
      <c r="R14" s="31">
        <f t="shared" si="0"/>
        <v>15741</v>
      </c>
      <c r="S14" s="31">
        <f t="shared" si="1"/>
        <v>2498</v>
      </c>
      <c r="T14" s="31">
        <f t="shared" si="2"/>
        <v>17935</v>
      </c>
    </row>
    <row r="15" spans="1:20">
      <c r="A15" s="27" t="s">
        <v>165</v>
      </c>
      <c r="B15" s="26">
        <v>69092</v>
      </c>
      <c r="C15" s="26">
        <v>1218333590</v>
      </c>
      <c r="D15" s="30">
        <v>598840.86966653098</v>
      </c>
      <c r="E15" s="26">
        <v>17633.497221096499</v>
      </c>
      <c r="F15" s="26">
        <v>625296</v>
      </c>
      <c r="G15" s="26">
        <v>18410</v>
      </c>
      <c r="H15" s="26">
        <v>37148</v>
      </c>
      <c r="I15" s="26">
        <v>101296860</v>
      </c>
      <c r="J15" s="26">
        <v>28.708598040271301</v>
      </c>
      <c r="K15" s="122">
        <v>2726.8455906105301</v>
      </c>
      <c r="L15" s="26">
        <v>2524</v>
      </c>
      <c r="M15" s="26">
        <v>2760</v>
      </c>
      <c r="N15" s="26"/>
      <c r="R15" s="31">
        <f t="shared" si="0"/>
        <v>17935</v>
      </c>
      <c r="S15" s="31">
        <f t="shared" si="1"/>
        <v>2773</v>
      </c>
      <c r="T15" s="31">
        <f t="shared" si="2"/>
        <v>19698</v>
      </c>
    </row>
    <row r="16" spans="1:20">
      <c r="A16" s="27" t="s">
        <v>166</v>
      </c>
      <c r="B16" s="26">
        <v>69092</v>
      </c>
      <c r="C16" s="26">
        <v>1337945580</v>
      </c>
      <c r="D16" s="30">
        <v>657700.509653794</v>
      </c>
      <c r="E16" s="26">
        <v>19364.696057430599</v>
      </c>
      <c r="F16" s="26">
        <v>1000000</v>
      </c>
      <c r="G16" s="26">
        <v>20510</v>
      </c>
      <c r="H16" s="26">
        <v>37147</v>
      </c>
      <c r="I16" s="26">
        <v>112504230</v>
      </c>
      <c r="J16" s="26">
        <v>28.073222602094301</v>
      </c>
      <c r="K16" s="122">
        <v>3028.6222305973502</v>
      </c>
      <c r="L16" s="26">
        <v>1907</v>
      </c>
      <c r="M16" s="26">
        <v>3450</v>
      </c>
      <c r="N16" s="26"/>
      <c r="R16" s="31">
        <f t="shared" si="0"/>
        <v>19698</v>
      </c>
      <c r="S16" s="31">
        <f t="shared" si="1"/>
        <v>3080</v>
      </c>
      <c r="T16" s="31">
        <f t="shared" si="2"/>
        <v>20972</v>
      </c>
    </row>
    <row r="17" spans="1:20">
      <c r="A17" s="27" t="s">
        <v>0</v>
      </c>
      <c r="B17" s="26">
        <v>69091</v>
      </c>
      <c r="C17" s="26">
        <v>1424619910</v>
      </c>
      <c r="D17" s="30">
        <v>700225.037414424</v>
      </c>
      <c r="E17" s="26">
        <v>20619.471566484699</v>
      </c>
      <c r="F17" s="26">
        <v>708333</v>
      </c>
      <c r="G17" s="26">
        <v>20860</v>
      </c>
      <c r="H17" s="26">
        <v>37148</v>
      </c>
      <c r="I17" s="26">
        <v>128160600</v>
      </c>
      <c r="J17" s="26">
        <v>20</v>
      </c>
      <c r="K17" s="122">
        <v>3450</v>
      </c>
      <c r="L17" s="26">
        <v>20</v>
      </c>
      <c r="M17" s="26">
        <v>3450</v>
      </c>
      <c r="N17" s="26"/>
      <c r="R17" s="31">
        <f t="shared" si="0"/>
        <v>20972</v>
      </c>
      <c r="S17" s="31">
        <f t="shared" si="1"/>
        <v>3509</v>
      </c>
      <c r="T17" s="31">
        <f t="shared" si="2"/>
        <v>22041</v>
      </c>
    </row>
    <row r="18" spans="1:20">
      <c r="A18" s="27" t="s">
        <v>167</v>
      </c>
      <c r="B18" s="26">
        <v>69092</v>
      </c>
      <c r="C18" s="26">
        <v>1497013390</v>
      </c>
      <c r="D18" s="30">
        <v>735910.31814102898</v>
      </c>
      <c r="E18" s="26">
        <v>21666.956955942798</v>
      </c>
      <c r="F18" s="26">
        <v>758335</v>
      </c>
      <c r="G18" s="26">
        <v>22330</v>
      </c>
      <c r="H18" s="26">
        <v>37147</v>
      </c>
      <c r="I18" s="26">
        <v>128157150</v>
      </c>
      <c r="J18" s="26">
        <v>20</v>
      </c>
      <c r="K18" s="122">
        <v>3450</v>
      </c>
      <c r="L18" s="26">
        <v>20</v>
      </c>
      <c r="M18" s="26">
        <v>3450</v>
      </c>
      <c r="N18" s="26"/>
      <c r="R18" s="31">
        <f t="shared" si="0"/>
        <v>22041</v>
      </c>
      <c r="S18" s="31">
        <f t="shared" si="1"/>
        <v>3509</v>
      </c>
      <c r="T18" s="31">
        <f t="shared" si="2"/>
        <v>23463</v>
      </c>
    </row>
    <row r="19" spans="1:20">
      <c r="A19" s="27" t="s">
        <v>1</v>
      </c>
      <c r="B19" s="26">
        <v>69092</v>
      </c>
      <c r="C19" s="26">
        <v>1594042790</v>
      </c>
      <c r="D19" s="30">
        <v>783389.49306721403</v>
      </c>
      <c r="E19" s="26">
        <v>23071.3076767208</v>
      </c>
      <c r="F19" s="26">
        <v>800000</v>
      </c>
      <c r="G19" s="26">
        <v>23560</v>
      </c>
      <c r="H19" s="26">
        <v>37148</v>
      </c>
      <c r="I19" s="26">
        <v>135026930</v>
      </c>
      <c r="J19" s="26">
        <v>76.345079142887897</v>
      </c>
      <c r="K19" s="122">
        <v>3634.83713793474</v>
      </c>
      <c r="L19" s="26">
        <v>6924</v>
      </c>
      <c r="M19" s="26">
        <v>3870</v>
      </c>
      <c r="N19" s="26"/>
      <c r="R19" s="31">
        <f t="shared" si="0"/>
        <v>23463</v>
      </c>
      <c r="S19" s="31">
        <f t="shared" si="1"/>
        <v>3697</v>
      </c>
      <c r="T19" s="31">
        <f t="shared" si="2"/>
        <v>23960</v>
      </c>
    </row>
    <row r="20" spans="1:20">
      <c r="A20" s="27" t="s">
        <v>168</v>
      </c>
      <c r="B20" s="26">
        <v>69091</v>
      </c>
      <c r="C20" s="26">
        <v>1627783960</v>
      </c>
      <c r="D20" s="30">
        <v>800000</v>
      </c>
      <c r="E20" s="26">
        <v>23560</v>
      </c>
      <c r="F20" s="26">
        <v>800000</v>
      </c>
      <c r="G20" s="26">
        <v>23560</v>
      </c>
      <c r="H20" s="26">
        <v>37147</v>
      </c>
      <c r="I20" s="26">
        <v>164228730</v>
      </c>
      <c r="J20" s="26">
        <v>49.076372250787401</v>
      </c>
      <c r="K20" s="122">
        <v>4421.0496136969296</v>
      </c>
      <c r="L20" s="26">
        <v>3205</v>
      </c>
      <c r="M20" s="26">
        <v>4660</v>
      </c>
      <c r="N20" s="26"/>
      <c r="R20" s="31">
        <f t="shared" si="0"/>
        <v>23960</v>
      </c>
      <c r="S20" s="31">
        <f t="shared" si="1"/>
        <v>4496</v>
      </c>
      <c r="T20" s="31">
        <f t="shared" si="2"/>
        <v>24620</v>
      </c>
    </row>
    <row r="21" spans="1:20">
      <c r="A21" s="27" t="s">
        <v>2</v>
      </c>
      <c r="B21" s="26">
        <v>69092</v>
      </c>
      <c r="C21" s="26">
        <v>1672444910</v>
      </c>
      <c r="D21" s="30">
        <v>822039.96099403605</v>
      </c>
      <c r="E21" s="26">
        <v>24206.057285937499</v>
      </c>
      <c r="F21" s="26">
        <v>847844</v>
      </c>
      <c r="G21" s="26">
        <v>24960</v>
      </c>
      <c r="H21" s="26">
        <v>37148</v>
      </c>
      <c r="I21" s="26">
        <v>192023850</v>
      </c>
      <c r="J21" s="26">
        <v>53.662781307203602</v>
      </c>
      <c r="K21" s="122">
        <v>5169.1571551631296</v>
      </c>
      <c r="L21" s="26">
        <v>12915</v>
      </c>
      <c r="M21" s="26">
        <v>5700</v>
      </c>
      <c r="N21" s="26"/>
      <c r="R21" s="31">
        <f t="shared" si="0"/>
        <v>24620</v>
      </c>
      <c r="S21" s="31">
        <f t="shared" si="1"/>
        <v>5257</v>
      </c>
      <c r="T21" s="31">
        <f t="shared" si="2"/>
        <v>25757</v>
      </c>
    </row>
    <row r="22" spans="1:20">
      <c r="A22" s="27" t="s">
        <v>169</v>
      </c>
      <c r="B22" s="26">
        <v>69091</v>
      </c>
      <c r="C22" s="26">
        <v>1749703800</v>
      </c>
      <c r="D22" s="30">
        <v>859994.53760981804</v>
      </c>
      <c r="E22" s="26">
        <v>25324.626941280301</v>
      </c>
      <c r="F22" s="26">
        <v>880000</v>
      </c>
      <c r="G22" s="26">
        <v>25910</v>
      </c>
      <c r="H22" s="26">
        <v>37147</v>
      </c>
      <c r="I22" s="26">
        <v>224349120</v>
      </c>
      <c r="J22" s="26">
        <v>56.595795084394403</v>
      </c>
      <c r="K22" s="122">
        <v>6039.4949794061404</v>
      </c>
      <c r="L22" s="26">
        <v>1430</v>
      </c>
      <c r="M22" s="26">
        <v>6530</v>
      </c>
      <c r="N22" s="26"/>
      <c r="R22" s="31">
        <f t="shared" si="0"/>
        <v>25757</v>
      </c>
      <c r="S22" s="31">
        <f t="shared" si="1"/>
        <v>6142</v>
      </c>
      <c r="T22" s="31">
        <f t="shared" si="2"/>
        <v>26835</v>
      </c>
    </row>
    <row r="23" spans="1:20">
      <c r="A23" s="27" t="s">
        <v>3</v>
      </c>
      <c r="B23" s="26">
        <v>69092</v>
      </c>
      <c r="C23" s="26">
        <v>1822760630</v>
      </c>
      <c r="D23" s="30">
        <v>895979.04476639803</v>
      </c>
      <c r="E23" s="26">
        <v>26381.645197707399</v>
      </c>
      <c r="F23" s="26">
        <v>900000</v>
      </c>
      <c r="G23" s="26">
        <v>26500</v>
      </c>
      <c r="H23" s="26">
        <v>37148</v>
      </c>
      <c r="I23" s="26">
        <v>242576440</v>
      </c>
      <c r="J23" s="26">
        <v>54</v>
      </c>
      <c r="K23" s="122">
        <v>6530</v>
      </c>
      <c r="L23" s="26">
        <v>54</v>
      </c>
      <c r="M23" s="26">
        <v>6530</v>
      </c>
      <c r="N23" s="26"/>
      <c r="R23" s="31">
        <f t="shared" si="0"/>
        <v>26835</v>
      </c>
      <c r="S23" s="31">
        <f t="shared" si="1"/>
        <v>6641</v>
      </c>
      <c r="T23" s="31">
        <f t="shared" si="2"/>
        <v>26955</v>
      </c>
    </row>
    <row r="24" spans="1:20">
      <c r="A24" s="27" t="s">
        <v>170</v>
      </c>
      <c r="B24" s="26">
        <v>69092</v>
      </c>
      <c r="C24" s="26">
        <v>1830938000</v>
      </c>
      <c r="D24" s="30">
        <v>900000</v>
      </c>
      <c r="E24" s="26">
        <v>26500</v>
      </c>
      <c r="F24" s="26">
        <v>900000</v>
      </c>
      <c r="G24" s="26">
        <v>26500</v>
      </c>
      <c r="H24" s="26">
        <v>37147</v>
      </c>
      <c r="I24" s="26">
        <v>249772890</v>
      </c>
      <c r="J24" s="26">
        <v>63.338089213126203</v>
      </c>
      <c r="K24" s="122">
        <v>6723.9047567771204</v>
      </c>
      <c r="L24" s="26">
        <v>2732</v>
      </c>
      <c r="M24" s="26">
        <v>7460</v>
      </c>
      <c r="N24" s="26"/>
      <c r="R24" s="31">
        <f t="shared" si="0"/>
        <v>26955</v>
      </c>
      <c r="S24" s="31">
        <f t="shared" si="1"/>
        <v>6838</v>
      </c>
      <c r="T24" s="31">
        <f t="shared" si="2"/>
        <v>27321</v>
      </c>
    </row>
    <row r="25" spans="1:20">
      <c r="A25" s="27" t="s">
        <v>4</v>
      </c>
      <c r="B25" s="26">
        <v>69091</v>
      </c>
      <c r="C25" s="26">
        <v>1855883750</v>
      </c>
      <c r="D25" s="30">
        <v>912216.47417174396</v>
      </c>
      <c r="E25" s="26">
        <v>26861.439984947301</v>
      </c>
      <c r="F25" s="26">
        <v>930000</v>
      </c>
      <c r="G25" s="26">
        <v>27380</v>
      </c>
      <c r="H25" s="26">
        <v>37148</v>
      </c>
      <c r="I25" s="26">
        <v>279979870</v>
      </c>
      <c r="J25" s="26">
        <v>55.734763648110203</v>
      </c>
      <c r="K25" s="122">
        <v>7536.8760094756099</v>
      </c>
      <c r="L25" s="26">
        <v>521</v>
      </c>
      <c r="M25" s="26">
        <v>7550</v>
      </c>
      <c r="N25" s="26"/>
      <c r="R25" s="31">
        <f t="shared" si="0"/>
        <v>27321</v>
      </c>
      <c r="S25" s="31">
        <f t="shared" si="1"/>
        <v>7665</v>
      </c>
      <c r="T25" s="31">
        <f t="shared" si="2"/>
        <v>28250</v>
      </c>
    </row>
    <row r="26" spans="1:20">
      <c r="A26" s="27" t="s">
        <v>171</v>
      </c>
      <c r="B26" s="26">
        <v>69092</v>
      </c>
      <c r="C26" s="26">
        <v>1918794860</v>
      </c>
      <c r="D26" s="30">
        <v>943224.69683899696</v>
      </c>
      <c r="E26" s="26">
        <v>27771.592369594098</v>
      </c>
      <c r="F26" s="26">
        <v>950000</v>
      </c>
      <c r="G26" s="26">
        <v>27970</v>
      </c>
      <c r="H26" s="26">
        <v>37147</v>
      </c>
      <c r="I26" s="26">
        <v>281677250</v>
      </c>
      <c r="J26" s="26">
        <v>50.5700325732899</v>
      </c>
      <c r="K26" s="122">
        <v>7582.7724984520901</v>
      </c>
      <c r="L26" s="26">
        <v>2746</v>
      </c>
      <c r="M26" s="26">
        <v>7590</v>
      </c>
      <c r="N26" s="26"/>
      <c r="R26" s="31">
        <f t="shared" si="0"/>
        <v>28250</v>
      </c>
      <c r="S26" s="31">
        <f t="shared" si="1"/>
        <v>7712</v>
      </c>
      <c r="T26" s="31">
        <f t="shared" si="2"/>
        <v>28788</v>
      </c>
    </row>
    <row r="27" spans="1:20">
      <c r="A27" s="27" t="s">
        <v>5</v>
      </c>
      <c r="B27" s="26">
        <v>69092</v>
      </c>
      <c r="C27" s="26">
        <v>1955564390</v>
      </c>
      <c r="D27" s="30">
        <v>961213.23619232303</v>
      </c>
      <c r="E27" s="26">
        <v>28303.774532507301</v>
      </c>
      <c r="F27" s="26">
        <v>972566</v>
      </c>
      <c r="G27" s="26">
        <v>28640</v>
      </c>
      <c r="H27" s="26">
        <v>37148</v>
      </c>
      <c r="I27" s="26">
        <v>287263360</v>
      </c>
      <c r="J27" s="26">
        <v>67.449553138796105</v>
      </c>
      <c r="K27" s="122">
        <v>7732.9428233013796</v>
      </c>
      <c r="L27" s="26">
        <v>12141</v>
      </c>
      <c r="M27" s="26">
        <v>7980</v>
      </c>
      <c r="N27" s="26"/>
      <c r="R27" s="31">
        <f t="shared" si="0"/>
        <v>28788</v>
      </c>
      <c r="S27" s="31">
        <f t="shared" si="1"/>
        <v>7864</v>
      </c>
      <c r="T27" s="31">
        <f t="shared" si="2"/>
        <v>29411</v>
      </c>
    </row>
    <row r="28" spans="1:20">
      <c r="A28" s="27" t="s">
        <v>172</v>
      </c>
      <c r="B28" s="26">
        <v>69091</v>
      </c>
      <c r="C28" s="26">
        <v>1997845370</v>
      </c>
      <c r="D28" s="30">
        <v>981998.39605737303</v>
      </c>
      <c r="E28" s="26">
        <v>28916.144939282902</v>
      </c>
      <c r="F28" s="26">
        <v>992989</v>
      </c>
      <c r="G28" s="26">
        <v>29240</v>
      </c>
      <c r="H28" s="26">
        <v>37147</v>
      </c>
      <c r="I28" s="26">
        <v>309263200</v>
      </c>
      <c r="J28" s="26">
        <v>74.357175545804495</v>
      </c>
      <c r="K28" s="122">
        <v>8325.3883220717598</v>
      </c>
      <c r="L28" s="26">
        <v>2398</v>
      </c>
      <c r="M28" s="26">
        <v>8640</v>
      </c>
      <c r="N28" s="26"/>
      <c r="R28" s="31">
        <f t="shared" si="0"/>
        <v>29411</v>
      </c>
      <c r="S28" s="31">
        <f t="shared" si="1"/>
        <v>8467</v>
      </c>
      <c r="T28" s="31">
        <f t="shared" si="2"/>
        <v>29932</v>
      </c>
    </row>
    <row r="29" spans="1:20">
      <c r="A29" s="27" t="s">
        <v>6</v>
      </c>
      <c r="B29" s="26">
        <v>69092</v>
      </c>
      <c r="C29" s="26">
        <v>2033501110</v>
      </c>
      <c r="D29" s="30">
        <v>999407.70233890996</v>
      </c>
      <c r="E29" s="26">
        <v>29431.788195449499</v>
      </c>
      <c r="F29" s="26">
        <v>1000000</v>
      </c>
      <c r="G29" s="26">
        <v>29450</v>
      </c>
      <c r="H29" s="26">
        <v>37148</v>
      </c>
      <c r="I29" s="26">
        <v>333710800</v>
      </c>
      <c r="J29" s="26">
        <v>81.637369441154306</v>
      </c>
      <c r="K29" s="122">
        <v>8983.2777000107599</v>
      </c>
      <c r="L29" s="26">
        <v>1099</v>
      </c>
      <c r="M29" s="26">
        <v>9160</v>
      </c>
      <c r="N29" s="26"/>
      <c r="R29" s="31">
        <f t="shared" si="0"/>
        <v>29932</v>
      </c>
      <c r="S29" s="31">
        <f t="shared" si="1"/>
        <v>9136</v>
      </c>
      <c r="T29" s="31">
        <f t="shared" si="2"/>
        <v>29950</v>
      </c>
    </row>
    <row r="30" spans="1:20">
      <c r="A30" s="27" t="s">
        <v>173</v>
      </c>
      <c r="B30" s="26">
        <v>69091</v>
      </c>
      <c r="C30" s="26">
        <v>2034729950</v>
      </c>
      <c r="D30" s="30">
        <v>1000000</v>
      </c>
      <c r="E30" s="26">
        <v>29450</v>
      </c>
      <c r="F30" s="26">
        <v>1000000</v>
      </c>
      <c r="G30" s="26">
        <v>29450</v>
      </c>
      <c r="H30" s="26">
        <v>37147</v>
      </c>
      <c r="I30" s="26">
        <v>346003800</v>
      </c>
      <c r="J30" s="26">
        <v>72.112202869679905</v>
      </c>
      <c r="K30" s="122">
        <v>9314.4480038764905</v>
      </c>
      <c r="L30" s="26">
        <v>1819</v>
      </c>
      <c r="M30" s="26">
        <v>9670</v>
      </c>
      <c r="N30" s="26"/>
      <c r="R30" s="31">
        <f t="shared" si="0"/>
        <v>29950</v>
      </c>
      <c r="S30" s="31">
        <f t="shared" si="1"/>
        <v>9473</v>
      </c>
      <c r="T30" s="31">
        <f t="shared" si="2"/>
        <v>29950</v>
      </c>
    </row>
    <row r="31" spans="1:20">
      <c r="A31" s="27" t="s">
        <v>7</v>
      </c>
      <c r="B31" s="26">
        <v>69092</v>
      </c>
      <c r="C31" s="26">
        <v>2034759400</v>
      </c>
      <c r="D31" s="30">
        <v>1000000</v>
      </c>
      <c r="E31" s="26">
        <v>29450</v>
      </c>
      <c r="F31" s="26">
        <v>1000000</v>
      </c>
      <c r="G31" s="26">
        <v>29450</v>
      </c>
      <c r="H31" s="26">
        <v>37148</v>
      </c>
      <c r="I31" s="26">
        <v>359221160</v>
      </c>
      <c r="J31" s="26">
        <v>56</v>
      </c>
      <c r="K31" s="122">
        <v>9670</v>
      </c>
      <c r="L31" s="26">
        <v>56</v>
      </c>
      <c r="M31" s="26">
        <v>9670</v>
      </c>
      <c r="N31" s="26"/>
      <c r="R31" s="31">
        <f t="shared" si="0"/>
        <v>29950</v>
      </c>
      <c r="S31" s="31">
        <f t="shared" si="1"/>
        <v>9834</v>
      </c>
      <c r="T31" s="31">
        <f t="shared" si="2"/>
        <v>29950</v>
      </c>
    </row>
    <row r="32" spans="1:20">
      <c r="A32" s="27" t="s">
        <v>174</v>
      </c>
      <c r="B32" s="26">
        <v>69092</v>
      </c>
      <c r="C32" s="26">
        <v>2034759400</v>
      </c>
      <c r="D32" s="30">
        <v>1000000</v>
      </c>
      <c r="E32" s="26">
        <v>29450</v>
      </c>
      <c r="F32" s="26">
        <v>1000000</v>
      </c>
      <c r="G32" s="26">
        <v>29450</v>
      </c>
      <c r="H32" s="26">
        <v>37147</v>
      </c>
      <c r="I32" s="26">
        <v>359211490</v>
      </c>
      <c r="J32" s="26">
        <v>56</v>
      </c>
      <c r="K32" s="122">
        <v>9670</v>
      </c>
      <c r="L32" s="26">
        <v>56</v>
      </c>
      <c r="M32" s="26">
        <v>9670</v>
      </c>
      <c r="N32" s="26"/>
      <c r="R32" s="31">
        <f t="shared" si="0"/>
        <v>29950</v>
      </c>
      <c r="S32" s="31">
        <f t="shared" si="1"/>
        <v>9834</v>
      </c>
      <c r="T32" s="31">
        <f t="shared" si="2"/>
        <v>29951</v>
      </c>
    </row>
    <row r="33" spans="1:20">
      <c r="A33" s="27" t="s">
        <v>8</v>
      </c>
      <c r="B33" s="26">
        <v>69091</v>
      </c>
      <c r="C33" s="26">
        <v>2034762960</v>
      </c>
      <c r="D33" s="30">
        <v>1000022.26509965</v>
      </c>
      <c r="E33" s="26">
        <v>29450.477775687101</v>
      </c>
      <c r="F33" s="26">
        <v>1001250</v>
      </c>
      <c r="G33" s="26">
        <v>29480</v>
      </c>
      <c r="H33" s="26">
        <v>37148</v>
      </c>
      <c r="I33" s="26">
        <v>359221160</v>
      </c>
      <c r="J33" s="26">
        <v>56</v>
      </c>
      <c r="K33" s="122">
        <v>9670</v>
      </c>
      <c r="L33" s="26">
        <v>56</v>
      </c>
      <c r="M33" s="26">
        <v>9670</v>
      </c>
      <c r="N33" s="26"/>
      <c r="R33" s="31">
        <f t="shared" si="0"/>
        <v>29951</v>
      </c>
      <c r="S33" s="31">
        <f t="shared" si="1"/>
        <v>9834</v>
      </c>
      <c r="T33" s="31">
        <f t="shared" si="2"/>
        <v>30314</v>
      </c>
    </row>
    <row r="34" spans="1:20">
      <c r="A34" s="27" t="s">
        <v>175</v>
      </c>
      <c r="B34" s="26">
        <v>69092</v>
      </c>
      <c r="C34" s="26">
        <v>2059226830</v>
      </c>
      <c r="D34" s="30">
        <v>1012164.47978058</v>
      </c>
      <c r="E34" s="26">
        <v>29804.1282637642</v>
      </c>
      <c r="F34" s="26">
        <v>1015740</v>
      </c>
      <c r="G34" s="26">
        <v>29910</v>
      </c>
      <c r="H34" s="26">
        <v>37147</v>
      </c>
      <c r="I34" s="26">
        <v>365904240</v>
      </c>
      <c r="J34" s="26">
        <v>117.04611408727401</v>
      </c>
      <c r="K34" s="122">
        <v>9850.1693272673401</v>
      </c>
      <c r="L34" s="26">
        <v>7816</v>
      </c>
      <c r="M34" s="26">
        <v>10510</v>
      </c>
      <c r="N34" s="26"/>
      <c r="R34" s="31">
        <f t="shared" si="0"/>
        <v>30314</v>
      </c>
      <c r="S34" s="31">
        <f t="shared" si="1"/>
        <v>10018</v>
      </c>
      <c r="T34" s="31">
        <f t="shared" si="2"/>
        <v>30445</v>
      </c>
    </row>
    <row r="35" spans="1:20">
      <c r="A35" s="27" t="s">
        <v>9</v>
      </c>
      <c r="B35" s="26">
        <v>69092</v>
      </c>
      <c r="C35" s="26">
        <v>2068095530</v>
      </c>
      <c r="D35" s="30">
        <v>1016511.82152781</v>
      </c>
      <c r="E35" s="26">
        <v>29932.489000173598</v>
      </c>
      <c r="F35" s="26">
        <v>1020000</v>
      </c>
      <c r="G35" s="26">
        <v>30030</v>
      </c>
      <c r="H35" s="26">
        <v>37148</v>
      </c>
      <c r="I35" s="26">
        <v>402198230</v>
      </c>
      <c r="J35" s="26">
        <v>87.539409927856099</v>
      </c>
      <c r="K35" s="122">
        <v>10826.914773339</v>
      </c>
      <c r="L35" s="26">
        <v>1162</v>
      </c>
      <c r="M35" s="26">
        <v>10910</v>
      </c>
      <c r="N35" s="26"/>
      <c r="R35" s="31">
        <f t="shared" si="0"/>
        <v>30445</v>
      </c>
      <c r="S35" s="31">
        <f t="shared" si="1"/>
        <v>11011</v>
      </c>
      <c r="T35" s="31">
        <f t="shared" si="2"/>
        <v>30586</v>
      </c>
    </row>
    <row r="36" spans="1:20">
      <c r="A36" s="27" t="s">
        <v>176</v>
      </c>
      <c r="B36" s="26">
        <v>69091</v>
      </c>
      <c r="C36" s="26">
        <v>2077373830</v>
      </c>
      <c r="D36" s="30">
        <v>1021230.37483898</v>
      </c>
      <c r="E36" s="26">
        <v>30067.213240508801</v>
      </c>
      <c r="F36" s="26">
        <v>1028000</v>
      </c>
      <c r="G36" s="26">
        <v>30270</v>
      </c>
      <c r="H36" s="26">
        <v>37148</v>
      </c>
      <c r="I36" s="26">
        <v>421841060</v>
      </c>
      <c r="J36" s="26">
        <v>94.377301604393196</v>
      </c>
      <c r="K36" s="122">
        <v>11355.686981802501</v>
      </c>
      <c r="L36" s="26">
        <v>1984</v>
      </c>
      <c r="M36" s="26">
        <v>11740</v>
      </c>
      <c r="N36" s="26"/>
      <c r="R36" s="31">
        <f t="shared" si="0"/>
        <v>30586</v>
      </c>
      <c r="S36" s="31">
        <f t="shared" si="1"/>
        <v>11549</v>
      </c>
      <c r="T36" s="31">
        <f t="shared" si="2"/>
        <v>31054</v>
      </c>
    </row>
    <row r="37" spans="1:20">
      <c r="A37" s="27" t="s">
        <v>10</v>
      </c>
      <c r="B37" s="26">
        <v>69092</v>
      </c>
      <c r="C37" s="26">
        <v>2109392460</v>
      </c>
      <c r="D37" s="30">
        <v>1036848.75657094</v>
      </c>
      <c r="E37" s="26">
        <v>30530.198286342798</v>
      </c>
      <c r="F37" s="26">
        <v>1046770</v>
      </c>
      <c r="G37" s="26">
        <v>30820</v>
      </c>
      <c r="H37" s="26">
        <v>37147</v>
      </c>
      <c r="I37" s="26">
        <v>436105780</v>
      </c>
      <c r="J37" s="26">
        <v>68</v>
      </c>
      <c r="K37" s="122">
        <v>11740</v>
      </c>
      <c r="L37" s="26">
        <v>68</v>
      </c>
      <c r="M37" s="26">
        <v>11740</v>
      </c>
      <c r="N37" s="26"/>
      <c r="R37" s="31">
        <f t="shared" si="0"/>
        <v>31054</v>
      </c>
      <c r="S37" s="31">
        <f t="shared" si="1"/>
        <v>11940</v>
      </c>
      <c r="T37" s="31">
        <f t="shared" si="2"/>
        <v>31445</v>
      </c>
    </row>
    <row r="38" spans="1:20">
      <c r="A38" s="27" t="s">
        <v>177</v>
      </c>
      <c r="B38" s="26">
        <v>69091</v>
      </c>
      <c r="C38" s="26">
        <v>2136082630</v>
      </c>
      <c r="D38" s="30">
        <v>1049907.0110868199</v>
      </c>
      <c r="E38" s="26">
        <v>30916.944754020002</v>
      </c>
      <c r="F38" s="26">
        <v>1051760</v>
      </c>
      <c r="G38" s="26">
        <v>30970</v>
      </c>
      <c r="H38" s="26">
        <v>37148</v>
      </c>
      <c r="I38" s="26">
        <v>436117520</v>
      </c>
      <c r="J38" s="26">
        <v>68</v>
      </c>
      <c r="K38" s="122">
        <v>11740</v>
      </c>
      <c r="L38" s="26">
        <v>68</v>
      </c>
      <c r="M38" s="26">
        <v>11740</v>
      </c>
      <c r="N38" s="26"/>
      <c r="R38" s="31">
        <f t="shared" si="0"/>
        <v>31445</v>
      </c>
      <c r="S38" s="31">
        <f t="shared" si="1"/>
        <v>11940</v>
      </c>
      <c r="T38" s="31">
        <f t="shared" si="2"/>
        <v>31870</v>
      </c>
    </row>
    <row r="39" spans="1:20">
      <c r="A39" s="27" t="s">
        <v>11</v>
      </c>
      <c r="B39" s="26">
        <v>69092</v>
      </c>
      <c r="C39" s="26">
        <v>2164994370</v>
      </c>
      <c r="D39" s="30">
        <v>1064119.67253806</v>
      </c>
      <c r="E39" s="26">
        <v>31334.9500665778</v>
      </c>
      <c r="F39" s="26">
        <v>1075695</v>
      </c>
      <c r="G39" s="26">
        <v>31670</v>
      </c>
      <c r="H39" s="26">
        <v>37147</v>
      </c>
      <c r="I39" s="26">
        <v>436725950</v>
      </c>
      <c r="J39" s="26">
        <v>119.923950790104</v>
      </c>
      <c r="K39" s="122">
        <v>11756.695022478199</v>
      </c>
      <c r="L39" s="26">
        <v>2858</v>
      </c>
      <c r="M39" s="26">
        <v>12090</v>
      </c>
      <c r="N39" s="26"/>
      <c r="R39" s="31">
        <f t="shared" si="0"/>
        <v>31870</v>
      </c>
      <c r="S39" s="31">
        <f t="shared" si="1"/>
        <v>11957</v>
      </c>
      <c r="T39" s="31">
        <f t="shared" si="2"/>
        <v>32550</v>
      </c>
    </row>
    <row r="40" spans="1:20">
      <c r="A40" s="27" t="s">
        <v>178</v>
      </c>
      <c r="B40" s="26">
        <v>69092</v>
      </c>
      <c r="C40" s="26">
        <v>2211071770</v>
      </c>
      <c r="D40" s="30">
        <v>1086821.45233891</v>
      </c>
      <c r="E40" s="26">
        <v>32001.849273432501</v>
      </c>
      <c r="F40" s="26">
        <v>1098360</v>
      </c>
      <c r="G40" s="26">
        <v>32340</v>
      </c>
      <c r="H40" s="26">
        <v>37148</v>
      </c>
      <c r="I40" s="26">
        <v>449263200</v>
      </c>
      <c r="J40" s="26">
        <v>99.895202971896097</v>
      </c>
      <c r="K40" s="122">
        <v>12093.8731560245</v>
      </c>
      <c r="L40" s="26">
        <v>2518</v>
      </c>
      <c r="M40" s="26">
        <v>12130</v>
      </c>
      <c r="N40" s="26"/>
      <c r="R40" s="31">
        <f t="shared" si="0"/>
        <v>32550</v>
      </c>
      <c r="S40" s="31">
        <f t="shared" si="1"/>
        <v>12299</v>
      </c>
      <c r="T40" s="31">
        <f t="shared" si="2"/>
        <v>32941</v>
      </c>
    </row>
    <row r="41" spans="1:20">
      <c r="A41" s="27" t="s">
        <v>12</v>
      </c>
      <c r="B41" s="26">
        <v>69091</v>
      </c>
      <c r="C41" s="26">
        <v>2237612500</v>
      </c>
      <c r="D41" s="30">
        <v>1099882.1977536799</v>
      </c>
      <c r="E41" s="26">
        <v>32386.4540967709</v>
      </c>
      <c r="F41" s="26">
        <v>1100000</v>
      </c>
      <c r="G41" s="26">
        <v>32390</v>
      </c>
      <c r="H41" s="26">
        <v>37147</v>
      </c>
      <c r="I41" s="26">
        <v>460504960</v>
      </c>
      <c r="J41" s="26">
        <v>105.402051309661</v>
      </c>
      <c r="K41" s="122">
        <v>12396.827738444499</v>
      </c>
      <c r="L41" s="26">
        <v>1505</v>
      </c>
      <c r="M41" s="26">
        <v>12700</v>
      </c>
      <c r="N41" s="26"/>
      <c r="R41" s="31">
        <f t="shared" si="0"/>
        <v>32941</v>
      </c>
      <c r="S41" s="31">
        <f t="shared" si="1"/>
        <v>12608</v>
      </c>
      <c r="T41" s="31">
        <f t="shared" si="2"/>
        <v>32945</v>
      </c>
    </row>
    <row r="42" spans="1:20">
      <c r="A42" s="27" t="s">
        <v>179</v>
      </c>
      <c r="B42" s="26">
        <v>69092</v>
      </c>
      <c r="C42" s="26">
        <v>2237889880</v>
      </c>
      <c r="D42" s="30">
        <v>1100000</v>
      </c>
      <c r="E42" s="26">
        <v>32390</v>
      </c>
      <c r="F42" s="26">
        <v>1100000</v>
      </c>
      <c r="G42" s="26">
        <v>32390</v>
      </c>
      <c r="H42" s="26">
        <v>37148</v>
      </c>
      <c r="I42" s="26">
        <v>497388660</v>
      </c>
      <c r="J42" s="26">
        <v>87.609346398190993</v>
      </c>
      <c r="K42" s="122">
        <v>13389.379239797499</v>
      </c>
      <c r="L42" s="26">
        <v>2650</v>
      </c>
      <c r="M42" s="26">
        <v>13470</v>
      </c>
      <c r="N42" s="26"/>
      <c r="R42" s="31">
        <f t="shared" si="0"/>
        <v>32945</v>
      </c>
      <c r="S42" s="31">
        <f t="shared" si="1"/>
        <v>13617</v>
      </c>
      <c r="T42" s="31">
        <f t="shared" si="2"/>
        <v>32945</v>
      </c>
    </row>
    <row r="43" spans="1:20">
      <c r="A43" s="27" t="s">
        <v>13</v>
      </c>
      <c r="B43" s="26">
        <v>69092</v>
      </c>
      <c r="C43" s="26">
        <v>2237889880</v>
      </c>
      <c r="D43" s="30">
        <v>1100000</v>
      </c>
      <c r="E43" s="26">
        <v>32390</v>
      </c>
      <c r="F43" s="26">
        <v>1100000</v>
      </c>
      <c r="G43" s="26">
        <v>32390</v>
      </c>
      <c r="H43" s="26">
        <v>37147</v>
      </c>
      <c r="I43" s="26">
        <v>500795290</v>
      </c>
      <c r="J43" s="26">
        <v>87.265754973483695</v>
      </c>
      <c r="K43" s="122">
        <v>13481.4464155921</v>
      </c>
      <c r="L43" s="26">
        <v>1396</v>
      </c>
      <c r="M43" s="26">
        <v>13540</v>
      </c>
      <c r="N43" s="26"/>
      <c r="R43" s="31">
        <f t="shared" si="0"/>
        <v>32945</v>
      </c>
      <c r="S43" s="31">
        <f t="shared" si="1"/>
        <v>13711</v>
      </c>
      <c r="T43" s="31">
        <f t="shared" si="2"/>
        <v>33353</v>
      </c>
    </row>
    <row r="44" spans="1:20">
      <c r="A44" s="27" t="s">
        <v>180</v>
      </c>
      <c r="B44" s="26">
        <v>69091</v>
      </c>
      <c r="C44" s="26">
        <v>2265749970</v>
      </c>
      <c r="D44" s="30">
        <v>1113610.6802912101</v>
      </c>
      <c r="E44" s="26">
        <v>32793.706416175701</v>
      </c>
      <c r="F44" s="26">
        <v>1125204</v>
      </c>
      <c r="G44" s="26">
        <v>33130</v>
      </c>
      <c r="H44" s="26">
        <v>37148</v>
      </c>
      <c r="I44" s="26">
        <v>514251690</v>
      </c>
      <c r="J44" s="26">
        <v>106.602697318832</v>
      </c>
      <c r="K44" s="122">
        <v>13843.321040163601</v>
      </c>
      <c r="L44" s="26">
        <v>2089</v>
      </c>
      <c r="M44" s="26">
        <v>13870</v>
      </c>
      <c r="N44" s="26"/>
      <c r="R44" s="31">
        <f t="shared" ref="R44:R75" si="3">ROUND(D44*$Q$6,0)</f>
        <v>33353</v>
      </c>
      <c r="S44" s="31">
        <f t="shared" si="1"/>
        <v>14079</v>
      </c>
      <c r="T44" s="31">
        <f t="shared" si="2"/>
        <v>34065</v>
      </c>
    </row>
    <row r="45" spans="1:20">
      <c r="A45" s="27" t="s">
        <v>14</v>
      </c>
      <c r="B45" s="26">
        <v>69092</v>
      </c>
      <c r="C45" s="26">
        <v>2313940500</v>
      </c>
      <c r="D45" s="30">
        <v>1137381.3880912401</v>
      </c>
      <c r="E45" s="26">
        <v>33490.715278179799</v>
      </c>
      <c r="F45" s="26">
        <v>1150000</v>
      </c>
      <c r="G45" s="26">
        <v>33860</v>
      </c>
      <c r="H45" s="26">
        <v>37147</v>
      </c>
      <c r="I45" s="26">
        <v>517926060</v>
      </c>
      <c r="J45" s="26">
        <v>94.704471424341094</v>
      </c>
      <c r="K45" s="122">
        <v>13942.6080167981</v>
      </c>
      <c r="L45" s="26">
        <v>912</v>
      </c>
      <c r="M45" s="26">
        <v>13980</v>
      </c>
      <c r="N45" s="26"/>
      <c r="R45" s="31">
        <f t="shared" si="3"/>
        <v>34065</v>
      </c>
      <c r="S45" s="31">
        <f t="shared" si="1"/>
        <v>14180</v>
      </c>
      <c r="T45" s="31">
        <f t="shared" si="2"/>
        <v>34572</v>
      </c>
    </row>
    <row r="46" spans="1:20">
      <c r="A46" s="27" t="s">
        <v>181</v>
      </c>
      <c r="B46" s="26">
        <v>69091</v>
      </c>
      <c r="C46" s="26">
        <v>2348361080</v>
      </c>
      <c r="D46" s="30">
        <v>1154338.3112416901</v>
      </c>
      <c r="E46" s="26">
        <v>33989.391961326299</v>
      </c>
      <c r="F46" s="26">
        <v>1164847</v>
      </c>
      <c r="G46" s="26">
        <v>34300</v>
      </c>
      <c r="H46" s="26">
        <v>37148</v>
      </c>
      <c r="I46" s="26">
        <v>532083570</v>
      </c>
      <c r="J46" s="26">
        <v>118.634139119198</v>
      </c>
      <c r="K46" s="122">
        <v>14323.343652417299</v>
      </c>
      <c r="L46" s="26">
        <v>3113</v>
      </c>
      <c r="M46" s="26">
        <v>15110</v>
      </c>
      <c r="N46" s="26"/>
      <c r="R46" s="31">
        <f t="shared" si="3"/>
        <v>34572</v>
      </c>
      <c r="S46" s="31">
        <f t="shared" si="1"/>
        <v>14567</v>
      </c>
      <c r="T46" s="31">
        <f t="shared" si="2"/>
        <v>35197</v>
      </c>
    </row>
    <row r="47" spans="1:20">
      <c r="A47" s="27" t="s">
        <v>15</v>
      </c>
      <c r="B47" s="26">
        <v>69092</v>
      </c>
      <c r="C47" s="26">
        <v>2390946790</v>
      </c>
      <c r="D47" s="30">
        <v>1175182.6749406499</v>
      </c>
      <c r="E47" s="26">
        <v>34605.262403751498</v>
      </c>
      <c r="F47" s="26">
        <v>1187099</v>
      </c>
      <c r="G47" s="26">
        <v>34960</v>
      </c>
      <c r="H47" s="26">
        <v>37147</v>
      </c>
      <c r="I47" s="26">
        <v>573592700</v>
      </c>
      <c r="J47" s="26">
        <v>108.869572240019</v>
      </c>
      <c r="K47" s="122">
        <v>15441.1581015963</v>
      </c>
      <c r="L47" s="26">
        <v>1893</v>
      </c>
      <c r="M47" s="26">
        <v>15540</v>
      </c>
      <c r="N47" s="26"/>
      <c r="R47" s="31">
        <f t="shared" si="3"/>
        <v>35197</v>
      </c>
      <c r="S47" s="31">
        <f t="shared" si="1"/>
        <v>15704</v>
      </c>
      <c r="T47" s="31">
        <f t="shared" si="2"/>
        <v>35830</v>
      </c>
    </row>
    <row r="48" spans="1:20">
      <c r="A48" s="27" t="s">
        <v>182</v>
      </c>
      <c r="B48" s="26">
        <v>69092</v>
      </c>
      <c r="C48" s="26">
        <v>2434227410</v>
      </c>
      <c r="D48" s="30">
        <v>1196331.61458634</v>
      </c>
      <c r="E48" s="26">
        <v>35231.682539223002</v>
      </c>
      <c r="F48" s="26">
        <v>1200000</v>
      </c>
      <c r="G48" s="26">
        <v>35340</v>
      </c>
      <c r="H48" s="26">
        <v>37148</v>
      </c>
      <c r="I48" s="26">
        <v>577279920</v>
      </c>
      <c r="J48" s="26">
        <v>90</v>
      </c>
      <c r="K48" s="122">
        <v>15540</v>
      </c>
      <c r="L48" s="26">
        <v>90</v>
      </c>
      <c r="M48" s="26">
        <v>15540</v>
      </c>
      <c r="N48" s="26"/>
      <c r="R48" s="31">
        <f t="shared" si="3"/>
        <v>35830</v>
      </c>
      <c r="S48" s="31">
        <f t="shared" si="1"/>
        <v>15804</v>
      </c>
      <c r="T48" s="31">
        <f t="shared" si="2"/>
        <v>35940</v>
      </c>
    </row>
    <row r="49" spans="1:20">
      <c r="A49" s="27" t="s">
        <v>16</v>
      </c>
      <c r="B49" s="26">
        <v>69091</v>
      </c>
      <c r="C49" s="26">
        <v>2441675940</v>
      </c>
      <c r="D49" s="30">
        <v>1200000</v>
      </c>
      <c r="E49" s="26">
        <v>35340</v>
      </c>
      <c r="F49" s="26">
        <v>1200000</v>
      </c>
      <c r="G49" s="26">
        <v>35340</v>
      </c>
      <c r="H49" s="26">
        <v>37147</v>
      </c>
      <c r="I49" s="26">
        <v>577264380</v>
      </c>
      <c r="J49" s="26">
        <v>90.615392898484302</v>
      </c>
      <c r="K49" s="122">
        <v>15540</v>
      </c>
      <c r="L49" s="26">
        <v>151</v>
      </c>
      <c r="M49" s="26">
        <v>15540</v>
      </c>
      <c r="N49" s="26"/>
      <c r="R49" s="31">
        <f t="shared" si="3"/>
        <v>35940</v>
      </c>
      <c r="S49" s="31">
        <f t="shared" si="1"/>
        <v>15804</v>
      </c>
      <c r="T49" s="31">
        <f t="shared" si="2"/>
        <v>35940</v>
      </c>
    </row>
    <row r="50" spans="1:20">
      <c r="A50" s="27" t="s">
        <v>183</v>
      </c>
      <c r="B50" s="26">
        <v>69092</v>
      </c>
      <c r="C50" s="26">
        <v>2441711280</v>
      </c>
      <c r="D50" s="30">
        <v>1200000</v>
      </c>
      <c r="E50" s="26">
        <v>35340</v>
      </c>
      <c r="F50" s="26">
        <v>1200000</v>
      </c>
      <c r="G50" s="26">
        <v>35340</v>
      </c>
      <c r="H50" s="26">
        <v>37148</v>
      </c>
      <c r="I50" s="26">
        <v>589567190</v>
      </c>
      <c r="J50" s="26">
        <v>109.427640788198</v>
      </c>
      <c r="K50" s="122">
        <v>15870.765317109899</v>
      </c>
      <c r="L50" s="26">
        <v>5171</v>
      </c>
      <c r="M50" s="26">
        <v>16060</v>
      </c>
      <c r="N50" s="26"/>
      <c r="R50" s="31">
        <f t="shared" si="3"/>
        <v>35940</v>
      </c>
      <c r="S50" s="31">
        <f t="shared" si="1"/>
        <v>16141</v>
      </c>
      <c r="T50" s="31">
        <f t="shared" si="2"/>
        <v>35940</v>
      </c>
    </row>
    <row r="51" spans="1:20">
      <c r="A51" s="27" t="s">
        <v>17</v>
      </c>
      <c r="B51" s="26">
        <v>69092</v>
      </c>
      <c r="C51" s="26">
        <v>2441711280</v>
      </c>
      <c r="D51" s="30">
        <v>1200000</v>
      </c>
      <c r="E51" s="26">
        <v>35340</v>
      </c>
      <c r="F51" s="26">
        <v>1200000</v>
      </c>
      <c r="G51" s="26">
        <v>35340</v>
      </c>
      <c r="H51" s="26">
        <v>37147</v>
      </c>
      <c r="I51" s="26">
        <v>611367100</v>
      </c>
      <c r="J51" s="26">
        <v>150.29590545669899</v>
      </c>
      <c r="K51" s="122">
        <v>16458.047756211799</v>
      </c>
      <c r="L51" s="26">
        <v>3880</v>
      </c>
      <c r="M51" s="26">
        <v>16980</v>
      </c>
      <c r="N51" s="26"/>
      <c r="R51" s="31">
        <f t="shared" si="3"/>
        <v>35940</v>
      </c>
      <c r="S51" s="31">
        <f t="shared" si="1"/>
        <v>16738</v>
      </c>
      <c r="T51" s="31">
        <f t="shared" si="2"/>
        <v>35940</v>
      </c>
    </row>
    <row r="52" spans="1:20">
      <c r="A52" s="27" t="s">
        <v>184</v>
      </c>
      <c r="B52" s="26">
        <v>69091</v>
      </c>
      <c r="C52" s="26">
        <v>2441675940</v>
      </c>
      <c r="D52" s="30">
        <v>1200000</v>
      </c>
      <c r="E52" s="26">
        <v>35340</v>
      </c>
      <c r="F52" s="26">
        <v>1200000</v>
      </c>
      <c r="G52" s="26">
        <v>35340</v>
      </c>
      <c r="H52" s="26">
        <v>37148</v>
      </c>
      <c r="I52" s="26">
        <v>648665730</v>
      </c>
      <c r="J52" s="26">
        <v>127.383762248304</v>
      </c>
      <c r="K52" s="122">
        <v>17461.659577904498</v>
      </c>
      <c r="L52" s="26">
        <v>2946</v>
      </c>
      <c r="M52" s="26">
        <v>17780</v>
      </c>
      <c r="N52" s="26"/>
      <c r="R52" s="31">
        <f t="shared" si="3"/>
        <v>35940</v>
      </c>
      <c r="S52" s="31">
        <f t="shared" si="1"/>
        <v>17759</v>
      </c>
      <c r="T52" s="31">
        <f t="shared" si="2"/>
        <v>36282</v>
      </c>
    </row>
    <row r="53" spans="1:20">
      <c r="A53" s="27" t="s">
        <v>18</v>
      </c>
      <c r="B53" s="26">
        <v>69092</v>
      </c>
      <c r="C53" s="26">
        <v>2464627950</v>
      </c>
      <c r="D53" s="30">
        <v>1211433.0692410099</v>
      </c>
      <c r="E53" s="26">
        <v>35671.6834076304</v>
      </c>
      <c r="F53" s="26">
        <v>1223316</v>
      </c>
      <c r="G53" s="26">
        <v>36020</v>
      </c>
      <c r="H53" s="26">
        <v>37147</v>
      </c>
      <c r="I53" s="26">
        <v>660473660</v>
      </c>
      <c r="J53" s="26">
        <v>103</v>
      </c>
      <c r="K53" s="122">
        <v>17780</v>
      </c>
      <c r="L53" s="26">
        <v>103</v>
      </c>
      <c r="M53" s="26">
        <v>17780</v>
      </c>
      <c r="N53" s="26"/>
      <c r="R53" s="31">
        <f t="shared" si="3"/>
        <v>36282</v>
      </c>
      <c r="S53" s="31">
        <f t="shared" si="1"/>
        <v>18082</v>
      </c>
      <c r="T53" s="31">
        <f t="shared" si="2"/>
        <v>36947</v>
      </c>
    </row>
    <row r="54" spans="1:20">
      <c r="A54" s="27" t="s">
        <v>185</v>
      </c>
      <c r="B54" s="26">
        <v>69091</v>
      </c>
      <c r="C54" s="26">
        <v>2510221220</v>
      </c>
      <c r="D54" s="30">
        <v>1233638.2062641999</v>
      </c>
      <c r="E54" s="26">
        <v>36332.101431445401</v>
      </c>
      <c r="F54" s="26">
        <v>1244363</v>
      </c>
      <c r="G54" s="26">
        <v>36640</v>
      </c>
      <c r="H54" s="26">
        <v>37148</v>
      </c>
      <c r="I54" s="26">
        <v>660491440</v>
      </c>
      <c r="J54" s="26">
        <v>103</v>
      </c>
      <c r="K54" s="122">
        <v>17780</v>
      </c>
      <c r="L54" s="26">
        <v>103</v>
      </c>
      <c r="M54" s="26">
        <v>17780</v>
      </c>
      <c r="N54" s="26"/>
      <c r="R54" s="31">
        <f t="shared" si="3"/>
        <v>36947</v>
      </c>
      <c r="S54" s="31">
        <f t="shared" si="1"/>
        <v>18082</v>
      </c>
      <c r="T54" s="31">
        <f t="shared" si="2"/>
        <v>37432</v>
      </c>
    </row>
    <row r="55" spans="1:20">
      <c r="A55" s="27" t="s">
        <v>19</v>
      </c>
      <c r="B55" s="26">
        <v>69092</v>
      </c>
      <c r="C55" s="26">
        <v>2542818820</v>
      </c>
      <c r="D55" s="30">
        <v>1249802.02088519</v>
      </c>
      <c r="E55" s="26">
        <v>36803.375499334201</v>
      </c>
      <c r="F55" s="26">
        <v>1254153</v>
      </c>
      <c r="G55" s="26">
        <v>36930</v>
      </c>
      <c r="H55" s="26">
        <v>37147</v>
      </c>
      <c r="I55" s="26">
        <v>660473660</v>
      </c>
      <c r="J55" s="26">
        <v>103</v>
      </c>
      <c r="K55" s="122">
        <v>17780</v>
      </c>
      <c r="L55" s="26">
        <v>103</v>
      </c>
      <c r="M55" s="26">
        <v>17780</v>
      </c>
      <c r="N55" s="26"/>
      <c r="R55" s="31">
        <f t="shared" si="3"/>
        <v>37432</v>
      </c>
      <c r="S55" s="31">
        <f t="shared" si="1"/>
        <v>18082</v>
      </c>
      <c r="T55" s="31">
        <f t="shared" si="2"/>
        <v>37900</v>
      </c>
    </row>
    <row r="56" spans="1:20">
      <c r="A56" s="27" t="s">
        <v>186</v>
      </c>
      <c r="B56" s="26">
        <v>69092</v>
      </c>
      <c r="C56" s="26">
        <v>2574499100</v>
      </c>
      <c r="D56" s="30">
        <v>1265429.3657442201</v>
      </c>
      <c r="E56" s="26">
        <v>37261.898627916402</v>
      </c>
      <c r="F56" s="26">
        <v>1275833</v>
      </c>
      <c r="G56" s="26">
        <v>37570</v>
      </c>
      <c r="H56" s="26">
        <v>37148</v>
      </c>
      <c r="I56" s="26">
        <v>660491440</v>
      </c>
      <c r="J56" s="26">
        <v>103</v>
      </c>
      <c r="K56" s="122">
        <v>17780</v>
      </c>
      <c r="L56" s="26">
        <v>103</v>
      </c>
      <c r="M56" s="26">
        <v>17780</v>
      </c>
      <c r="N56" s="26"/>
      <c r="R56" s="31">
        <f t="shared" si="3"/>
        <v>37900</v>
      </c>
      <c r="S56" s="31">
        <f t="shared" si="1"/>
        <v>18082</v>
      </c>
      <c r="T56" s="31">
        <f t="shared" si="2"/>
        <v>38523</v>
      </c>
    </row>
    <row r="57" spans="1:20">
      <c r="A57" s="27" t="s">
        <v>20</v>
      </c>
      <c r="B57" s="26">
        <v>69091</v>
      </c>
      <c r="C57" s="26">
        <v>2616823730</v>
      </c>
      <c r="D57" s="30">
        <v>1286237.10202486</v>
      </c>
      <c r="E57" s="26">
        <v>37875.030467065102</v>
      </c>
      <c r="F57" s="26">
        <v>1297553</v>
      </c>
      <c r="G57" s="26">
        <v>38210</v>
      </c>
      <c r="H57" s="26">
        <v>37147</v>
      </c>
      <c r="I57" s="26">
        <v>660473660</v>
      </c>
      <c r="J57" s="26">
        <v>103</v>
      </c>
      <c r="K57" s="122">
        <v>17780</v>
      </c>
      <c r="L57" s="26">
        <v>103</v>
      </c>
      <c r="M57" s="26">
        <v>17780</v>
      </c>
      <c r="N57" s="26"/>
      <c r="R57" s="31">
        <f t="shared" si="3"/>
        <v>38523</v>
      </c>
      <c r="S57" s="31">
        <f t="shared" si="1"/>
        <v>18082</v>
      </c>
      <c r="T57" s="31">
        <f t="shared" si="2"/>
        <v>38931</v>
      </c>
    </row>
    <row r="58" spans="1:20">
      <c r="A58" s="27" t="s">
        <v>187</v>
      </c>
      <c r="B58" s="26">
        <v>69092</v>
      </c>
      <c r="C58" s="26">
        <v>2644653080</v>
      </c>
      <c r="D58" s="30">
        <v>1299860.5425519501</v>
      </c>
      <c r="E58" s="26">
        <v>38277.269148381798</v>
      </c>
      <c r="F58" s="26">
        <v>1300000</v>
      </c>
      <c r="G58" s="26">
        <v>38280</v>
      </c>
      <c r="H58" s="26">
        <v>37148</v>
      </c>
      <c r="I58" s="26">
        <v>664298930</v>
      </c>
      <c r="J58" s="26">
        <v>129.584230644987</v>
      </c>
      <c r="K58" s="122">
        <v>17882.495154517001</v>
      </c>
      <c r="L58" s="26">
        <v>1604</v>
      </c>
      <c r="M58" s="26">
        <v>18050</v>
      </c>
      <c r="N58" s="26"/>
      <c r="R58" s="31">
        <f t="shared" si="3"/>
        <v>38931</v>
      </c>
      <c r="S58" s="31">
        <f t="shared" si="1"/>
        <v>18186</v>
      </c>
      <c r="T58" s="31">
        <f t="shared" si="2"/>
        <v>38935</v>
      </c>
    </row>
    <row r="59" spans="1:20">
      <c r="A59" s="27" t="s">
        <v>21</v>
      </c>
      <c r="B59" s="26">
        <v>69092</v>
      </c>
      <c r="C59" s="26">
        <v>2644841760</v>
      </c>
      <c r="D59" s="30">
        <v>1300000</v>
      </c>
      <c r="E59" s="26">
        <v>38280</v>
      </c>
      <c r="F59" s="26">
        <v>1300000</v>
      </c>
      <c r="G59" s="26">
        <v>38280</v>
      </c>
      <c r="H59" s="26">
        <v>37147</v>
      </c>
      <c r="I59" s="26">
        <v>680022680</v>
      </c>
      <c r="J59" s="26">
        <v>146.275338519934</v>
      </c>
      <c r="K59" s="122">
        <v>18306.2610708805</v>
      </c>
      <c r="L59" s="26">
        <v>12575</v>
      </c>
      <c r="M59" s="26">
        <v>18570</v>
      </c>
      <c r="N59" s="26"/>
      <c r="R59" s="31">
        <f t="shared" si="3"/>
        <v>38935</v>
      </c>
      <c r="S59" s="31">
        <f t="shared" si="1"/>
        <v>18617</v>
      </c>
      <c r="T59" s="31">
        <f t="shared" si="2"/>
        <v>39083</v>
      </c>
    </row>
    <row r="60" spans="1:20">
      <c r="A60" s="27" t="s">
        <v>188</v>
      </c>
      <c r="B60" s="26">
        <v>69091</v>
      </c>
      <c r="C60" s="26">
        <v>2654825170</v>
      </c>
      <c r="D60" s="30">
        <v>1304925.48268225</v>
      </c>
      <c r="E60" s="26">
        <v>38425.0505854597</v>
      </c>
      <c r="F60" s="26">
        <v>1314575</v>
      </c>
      <c r="G60" s="26">
        <v>38710</v>
      </c>
      <c r="H60" s="26">
        <v>37148</v>
      </c>
      <c r="I60" s="26">
        <v>717150160</v>
      </c>
      <c r="J60" s="26">
        <v>157.255410789275</v>
      </c>
      <c r="K60" s="122">
        <v>19305.215893183999</v>
      </c>
      <c r="L60" s="26">
        <v>2070</v>
      </c>
      <c r="M60" s="26">
        <v>19860</v>
      </c>
      <c r="N60" s="26"/>
      <c r="R60" s="31">
        <f t="shared" si="3"/>
        <v>39083</v>
      </c>
      <c r="S60" s="31">
        <f t="shared" si="1"/>
        <v>19633</v>
      </c>
      <c r="T60" s="31">
        <f t="shared" si="2"/>
        <v>39661</v>
      </c>
    </row>
    <row r="61" spans="1:20">
      <c r="A61" s="27" t="s">
        <v>22</v>
      </c>
      <c r="B61" s="26">
        <v>69092</v>
      </c>
      <c r="C61" s="26">
        <v>2694150240</v>
      </c>
      <c r="D61" s="30">
        <v>1324228.10079314</v>
      </c>
      <c r="E61" s="26">
        <v>38993.6641000405</v>
      </c>
      <c r="F61" s="26">
        <v>1333333</v>
      </c>
      <c r="G61" s="26">
        <v>39260</v>
      </c>
      <c r="H61" s="26">
        <v>37148</v>
      </c>
      <c r="I61" s="26">
        <v>742799550</v>
      </c>
      <c r="J61" s="26">
        <v>131.435339722192</v>
      </c>
      <c r="K61" s="122">
        <v>19995.6807903521</v>
      </c>
      <c r="L61" s="26">
        <v>1183</v>
      </c>
      <c r="M61" s="26">
        <v>20200</v>
      </c>
      <c r="N61" s="26"/>
      <c r="R61" s="31">
        <f t="shared" si="3"/>
        <v>39661</v>
      </c>
      <c r="S61" s="31">
        <f t="shared" si="1"/>
        <v>20336</v>
      </c>
      <c r="T61" s="31">
        <f t="shared" si="2"/>
        <v>40244</v>
      </c>
    </row>
    <row r="62" spans="1:20">
      <c r="A62" s="27" t="s">
        <v>189</v>
      </c>
      <c r="B62" s="26">
        <v>69091</v>
      </c>
      <c r="C62" s="26">
        <v>2733683390</v>
      </c>
      <c r="D62" s="30">
        <v>1343708.31109695</v>
      </c>
      <c r="E62" s="26">
        <v>39566.418057344599</v>
      </c>
      <c r="F62" s="26">
        <v>1350000</v>
      </c>
      <c r="G62" s="26">
        <v>39750</v>
      </c>
      <c r="H62" s="26">
        <v>37147</v>
      </c>
      <c r="I62" s="26">
        <v>761978170</v>
      </c>
      <c r="J62" s="26">
        <v>176.91334428082999</v>
      </c>
      <c r="K62" s="122">
        <v>20512.508950924701</v>
      </c>
      <c r="L62" s="26">
        <v>3949</v>
      </c>
      <c r="M62" s="26">
        <v>21030</v>
      </c>
      <c r="N62" s="26"/>
      <c r="R62" s="31">
        <f t="shared" si="3"/>
        <v>40244</v>
      </c>
      <c r="S62" s="31">
        <f t="shared" si="1"/>
        <v>20861</v>
      </c>
      <c r="T62" s="31">
        <f t="shared" si="2"/>
        <v>40705</v>
      </c>
    </row>
    <row r="63" spans="1:20">
      <c r="A63" s="27" t="s">
        <v>23</v>
      </c>
      <c r="B63" s="26">
        <v>69092</v>
      </c>
      <c r="C63" s="26">
        <v>2765086210</v>
      </c>
      <c r="D63" s="30">
        <v>1359106.4014936599</v>
      </c>
      <c r="E63" s="26">
        <v>40020.352718114897</v>
      </c>
      <c r="F63" s="26">
        <v>1370000</v>
      </c>
      <c r="G63" s="26">
        <v>40340</v>
      </c>
      <c r="H63" s="26">
        <v>37148</v>
      </c>
      <c r="I63" s="26">
        <v>798110340</v>
      </c>
      <c r="J63" s="26">
        <v>138.71985032841599</v>
      </c>
      <c r="K63" s="122">
        <v>21484.611284591301</v>
      </c>
      <c r="L63" s="26">
        <v>1999</v>
      </c>
      <c r="M63" s="26">
        <v>21580</v>
      </c>
      <c r="N63" s="26"/>
      <c r="R63" s="31">
        <f t="shared" si="3"/>
        <v>40705</v>
      </c>
      <c r="S63" s="31">
        <f t="shared" si="1"/>
        <v>21850</v>
      </c>
      <c r="T63" s="31">
        <f t="shared" si="2"/>
        <v>41343</v>
      </c>
    </row>
    <row r="64" spans="1:20">
      <c r="A64" s="27" t="s">
        <v>190</v>
      </c>
      <c r="B64" s="26">
        <v>69092</v>
      </c>
      <c r="C64" s="26">
        <v>2808439610</v>
      </c>
      <c r="D64" s="30">
        <v>1380397.5658976401</v>
      </c>
      <c r="E64" s="26">
        <v>40647.826231690997</v>
      </c>
      <c r="F64" s="26">
        <v>1391600</v>
      </c>
      <c r="G64" s="26">
        <v>40980</v>
      </c>
      <c r="H64" s="26">
        <v>37147</v>
      </c>
      <c r="I64" s="26">
        <v>809391360</v>
      </c>
      <c r="J64" s="26">
        <v>147.18865588068999</v>
      </c>
      <c r="K64" s="122">
        <v>21788.8755484965</v>
      </c>
      <c r="L64" s="26">
        <v>2361</v>
      </c>
      <c r="M64" s="26">
        <v>22100</v>
      </c>
      <c r="N64" s="26"/>
      <c r="R64" s="31">
        <f t="shared" si="3"/>
        <v>41343</v>
      </c>
      <c r="S64" s="31">
        <f t="shared" si="1"/>
        <v>22159</v>
      </c>
      <c r="T64" s="31">
        <f t="shared" si="2"/>
        <v>41874</v>
      </c>
    </row>
    <row r="65" spans="1:20">
      <c r="A65" s="27" t="s">
        <v>24</v>
      </c>
      <c r="B65" s="26">
        <v>69091</v>
      </c>
      <c r="C65" s="26">
        <v>2844874570</v>
      </c>
      <c r="D65" s="30">
        <v>1398144.26145228</v>
      </c>
      <c r="E65" s="26">
        <v>41175.761966102596</v>
      </c>
      <c r="F65" s="26">
        <v>1400000</v>
      </c>
      <c r="G65" s="26">
        <v>41230</v>
      </c>
      <c r="H65" s="26">
        <v>37148</v>
      </c>
      <c r="I65" s="26">
        <v>827916940</v>
      </c>
      <c r="J65" s="26">
        <v>162.82674706578999</v>
      </c>
      <c r="K65" s="122">
        <v>22286.985571228499</v>
      </c>
      <c r="L65" s="26">
        <v>2177</v>
      </c>
      <c r="M65" s="26">
        <v>22710</v>
      </c>
      <c r="N65" s="26"/>
      <c r="R65" s="31">
        <f t="shared" si="3"/>
        <v>41874</v>
      </c>
      <c r="S65" s="31">
        <f t="shared" si="1"/>
        <v>22666</v>
      </c>
      <c r="T65" s="31">
        <f t="shared" si="2"/>
        <v>41930</v>
      </c>
    </row>
    <row r="66" spans="1:20">
      <c r="A66" s="27" t="s">
        <v>191</v>
      </c>
      <c r="B66" s="26">
        <v>69092</v>
      </c>
      <c r="C66" s="26">
        <v>2848663160</v>
      </c>
      <c r="D66" s="30">
        <v>1400000</v>
      </c>
      <c r="E66" s="26">
        <v>41230</v>
      </c>
      <c r="F66" s="26">
        <v>1400000</v>
      </c>
      <c r="G66" s="26">
        <v>41230</v>
      </c>
      <c r="H66" s="26">
        <v>37147</v>
      </c>
      <c r="I66" s="26">
        <v>859342060</v>
      </c>
      <c r="J66" s="26">
        <v>181.607989878052</v>
      </c>
      <c r="K66" s="122">
        <v>23133.552103803799</v>
      </c>
      <c r="L66" s="26">
        <v>1478</v>
      </c>
      <c r="M66" s="26">
        <v>23650</v>
      </c>
      <c r="N66" s="26"/>
      <c r="R66" s="31">
        <f t="shared" si="3"/>
        <v>41930</v>
      </c>
      <c r="S66" s="31">
        <f t="shared" si="1"/>
        <v>23527</v>
      </c>
      <c r="T66" s="31">
        <f t="shared" si="2"/>
        <v>41993</v>
      </c>
    </row>
    <row r="67" spans="1:20">
      <c r="A67" s="27" t="s">
        <v>25</v>
      </c>
      <c r="B67" s="26">
        <v>69092</v>
      </c>
      <c r="C67" s="26">
        <v>2852819950</v>
      </c>
      <c r="D67" s="30">
        <v>1402112.14845423</v>
      </c>
      <c r="E67" s="26">
        <v>41290.163115845498</v>
      </c>
      <c r="F67" s="26">
        <v>1410000</v>
      </c>
      <c r="G67" s="26">
        <v>41520</v>
      </c>
      <c r="H67" s="26">
        <v>37148</v>
      </c>
      <c r="I67" s="26">
        <v>878550200</v>
      </c>
      <c r="J67" s="26">
        <v>137</v>
      </c>
      <c r="K67" s="122">
        <v>23650</v>
      </c>
      <c r="L67" s="26">
        <v>137</v>
      </c>
      <c r="M67" s="26">
        <v>23650</v>
      </c>
      <c r="N67" s="26"/>
      <c r="R67" s="31">
        <f t="shared" si="3"/>
        <v>41993</v>
      </c>
      <c r="S67" s="31">
        <f t="shared" si="1"/>
        <v>24052</v>
      </c>
      <c r="T67" s="31">
        <f t="shared" si="2"/>
        <v>42541</v>
      </c>
    </row>
    <row r="68" spans="1:20">
      <c r="A68" s="27" t="s">
        <v>192</v>
      </c>
      <c r="B68" s="26">
        <v>69091</v>
      </c>
      <c r="C68" s="26">
        <v>2889799010</v>
      </c>
      <c r="D68" s="30">
        <v>1420405.70023592</v>
      </c>
      <c r="E68" s="26">
        <v>41825.983268443</v>
      </c>
      <c r="F68" s="26">
        <v>1430000</v>
      </c>
      <c r="G68" s="26">
        <v>42110</v>
      </c>
      <c r="H68" s="26">
        <v>37147</v>
      </c>
      <c r="I68" s="26">
        <v>878526550</v>
      </c>
      <c r="J68" s="26">
        <v>137</v>
      </c>
      <c r="K68" s="122">
        <v>23650</v>
      </c>
      <c r="L68" s="26">
        <v>137</v>
      </c>
      <c r="M68" s="26">
        <v>23650</v>
      </c>
      <c r="N68" s="26"/>
      <c r="R68" s="31">
        <f t="shared" si="3"/>
        <v>42541</v>
      </c>
      <c r="S68" s="31">
        <f t="shared" si="1"/>
        <v>24052</v>
      </c>
      <c r="T68" s="31">
        <f t="shared" si="2"/>
        <v>43067</v>
      </c>
    </row>
    <row r="69" spans="1:20">
      <c r="A69" s="27" t="s">
        <v>26</v>
      </c>
      <c r="B69" s="26">
        <v>69092</v>
      </c>
      <c r="C69" s="26">
        <v>2925595670</v>
      </c>
      <c r="D69" s="30">
        <v>1437974.9193828499</v>
      </c>
      <c r="E69" s="26">
        <v>42343.479274011399</v>
      </c>
      <c r="F69" s="26">
        <v>1448750</v>
      </c>
      <c r="G69" s="26">
        <v>42660</v>
      </c>
      <c r="H69" s="26">
        <v>37148</v>
      </c>
      <c r="I69" s="26">
        <v>879060000</v>
      </c>
      <c r="J69" s="26">
        <v>150.261467642941</v>
      </c>
      <c r="K69" s="122">
        <v>23663.723484440601</v>
      </c>
      <c r="L69" s="26">
        <v>1888</v>
      </c>
      <c r="M69" s="26">
        <v>23820</v>
      </c>
      <c r="N69" s="26"/>
      <c r="R69" s="31">
        <f t="shared" si="3"/>
        <v>43067</v>
      </c>
      <c r="S69" s="31">
        <f t="shared" si="1"/>
        <v>24066</v>
      </c>
      <c r="T69" s="31">
        <f t="shared" si="2"/>
        <v>43570</v>
      </c>
    </row>
    <row r="70" spans="1:20">
      <c r="A70" s="27" t="s">
        <v>193</v>
      </c>
      <c r="B70" s="26">
        <v>69091</v>
      </c>
      <c r="C70" s="26">
        <v>2959728850</v>
      </c>
      <c r="D70" s="30">
        <v>1454747.39427711</v>
      </c>
      <c r="E70" s="26">
        <v>42838.124357731103</v>
      </c>
      <c r="F70" s="26">
        <v>1465000</v>
      </c>
      <c r="G70" s="26">
        <v>43140</v>
      </c>
      <c r="H70" s="26">
        <v>37147</v>
      </c>
      <c r="I70" s="26">
        <v>894113480</v>
      </c>
      <c r="J70" s="26">
        <v>160.51584246372499</v>
      </c>
      <c r="K70" s="122">
        <v>24069.601313699601</v>
      </c>
      <c r="L70" s="26">
        <v>1989</v>
      </c>
      <c r="M70" s="26">
        <v>24350</v>
      </c>
      <c r="N70" s="26"/>
      <c r="R70" s="31">
        <f t="shared" si="3"/>
        <v>43570</v>
      </c>
      <c r="S70" s="31">
        <f t="shared" si="1"/>
        <v>24479</v>
      </c>
      <c r="T70" s="31">
        <f t="shared" si="2"/>
        <v>44196</v>
      </c>
    </row>
    <row r="71" spans="1:20">
      <c r="A71" s="27" t="s">
        <v>27</v>
      </c>
      <c r="B71" s="26">
        <v>69092</v>
      </c>
      <c r="C71" s="26">
        <v>3002582630</v>
      </c>
      <c r="D71" s="30">
        <v>1475671.73902912</v>
      </c>
      <c r="E71" s="26">
        <v>43457.746627684799</v>
      </c>
      <c r="F71" s="26">
        <v>1486500</v>
      </c>
      <c r="G71" s="26">
        <v>43770</v>
      </c>
      <c r="H71" s="26">
        <v>37148</v>
      </c>
      <c r="I71" s="26">
        <v>922220320</v>
      </c>
      <c r="J71" s="26">
        <v>190.01469796489701</v>
      </c>
      <c r="K71" s="122">
        <v>24825.571228599099</v>
      </c>
      <c r="L71" s="26">
        <v>12334</v>
      </c>
      <c r="M71" s="26">
        <v>25210</v>
      </c>
      <c r="N71" s="26"/>
      <c r="R71" s="31">
        <f t="shared" si="3"/>
        <v>44196</v>
      </c>
      <c r="S71" s="31">
        <f t="shared" si="1"/>
        <v>25248</v>
      </c>
      <c r="T71" s="31">
        <f t="shared" si="2"/>
        <v>44821</v>
      </c>
    </row>
    <row r="72" spans="1:20">
      <c r="A72" s="27" t="s">
        <v>194</v>
      </c>
      <c r="B72" s="26">
        <v>69092</v>
      </c>
      <c r="C72" s="26">
        <v>3044732780</v>
      </c>
      <c r="D72" s="30">
        <v>1496530.7562959499</v>
      </c>
      <c r="E72" s="26">
        <v>44067.804955711203</v>
      </c>
      <c r="F72" s="26">
        <v>1500000</v>
      </c>
      <c r="G72" s="26">
        <v>44170</v>
      </c>
      <c r="H72" s="26">
        <v>37147</v>
      </c>
      <c r="I72" s="26">
        <v>950154950</v>
      </c>
      <c r="J72" s="26">
        <v>166.109780062992</v>
      </c>
      <c r="K72" s="122">
        <v>25578.241849947499</v>
      </c>
      <c r="L72" s="26">
        <v>2967</v>
      </c>
      <c r="M72" s="26">
        <v>25730</v>
      </c>
      <c r="N72" s="26"/>
      <c r="R72" s="31">
        <f t="shared" si="3"/>
        <v>44821</v>
      </c>
      <c r="S72" s="31">
        <f t="shared" si="1"/>
        <v>26013</v>
      </c>
      <c r="T72" s="31">
        <f t="shared" si="2"/>
        <v>44925</v>
      </c>
    </row>
    <row r="73" spans="1:20">
      <c r="A73" s="27" t="s">
        <v>28</v>
      </c>
      <c r="B73" s="26">
        <v>69091</v>
      </c>
      <c r="C73" s="26">
        <v>3051749470</v>
      </c>
      <c r="D73" s="30">
        <v>1500000</v>
      </c>
      <c r="E73" s="26">
        <v>44170</v>
      </c>
      <c r="F73" s="26">
        <v>1500000</v>
      </c>
      <c r="G73" s="26">
        <v>44170</v>
      </c>
      <c r="H73" s="26">
        <v>37148</v>
      </c>
      <c r="I73" s="26">
        <v>955818040</v>
      </c>
      <c r="J73" s="26">
        <v>149</v>
      </c>
      <c r="K73" s="122">
        <v>25730</v>
      </c>
      <c r="L73" s="26">
        <v>149</v>
      </c>
      <c r="M73" s="26">
        <v>25730</v>
      </c>
      <c r="N73" s="26"/>
      <c r="R73" s="31">
        <f t="shared" si="3"/>
        <v>44925</v>
      </c>
      <c r="S73" s="31">
        <f t="shared" si="1"/>
        <v>26167</v>
      </c>
      <c r="T73" s="31">
        <f t="shared" si="2"/>
        <v>44925</v>
      </c>
    </row>
    <row r="74" spans="1:20">
      <c r="A74" s="27" t="s">
        <v>195</v>
      </c>
      <c r="B74" s="26">
        <v>69092</v>
      </c>
      <c r="C74" s="26">
        <v>3051793640</v>
      </c>
      <c r="D74" s="30">
        <v>1500000</v>
      </c>
      <c r="E74" s="26">
        <v>44170</v>
      </c>
      <c r="F74" s="26">
        <v>1500000</v>
      </c>
      <c r="G74" s="26">
        <v>44170</v>
      </c>
      <c r="H74" s="26">
        <v>37147</v>
      </c>
      <c r="I74" s="26">
        <v>956279090</v>
      </c>
      <c r="J74" s="26">
        <v>163.56104126847299</v>
      </c>
      <c r="K74" s="122">
        <v>25743.104153767399</v>
      </c>
      <c r="L74" s="26">
        <v>2445</v>
      </c>
      <c r="M74" s="26">
        <v>25870</v>
      </c>
      <c r="N74" s="26"/>
      <c r="R74" s="31">
        <f t="shared" si="3"/>
        <v>44925</v>
      </c>
      <c r="S74" s="31">
        <f t="shared" si="1"/>
        <v>26181</v>
      </c>
      <c r="T74" s="31">
        <f t="shared" si="2"/>
        <v>44925</v>
      </c>
    </row>
    <row r="75" spans="1:20">
      <c r="A75" s="27" t="s">
        <v>29</v>
      </c>
      <c r="B75" s="26">
        <v>69092</v>
      </c>
      <c r="C75" s="26">
        <v>3051793640</v>
      </c>
      <c r="D75" s="30">
        <v>1500000</v>
      </c>
      <c r="E75" s="26">
        <v>44170</v>
      </c>
      <c r="F75" s="26">
        <v>1500000</v>
      </c>
      <c r="G75" s="26">
        <v>44170</v>
      </c>
      <c r="H75" s="26">
        <v>37148</v>
      </c>
      <c r="I75" s="26">
        <v>968652690</v>
      </c>
      <c r="J75" s="26">
        <v>185.68692796382001</v>
      </c>
      <c r="K75" s="122">
        <v>26075.500430709501</v>
      </c>
      <c r="L75" s="26">
        <v>1390</v>
      </c>
      <c r="M75" s="26">
        <v>26420</v>
      </c>
      <c r="N75" s="26"/>
      <c r="R75" s="31">
        <f t="shared" si="3"/>
        <v>44925</v>
      </c>
      <c r="S75" s="31">
        <f t="shared" si="1"/>
        <v>26519</v>
      </c>
      <c r="T75" s="31">
        <f t="shared" si="2"/>
        <v>45105</v>
      </c>
    </row>
    <row r="76" spans="1:20">
      <c r="A76" s="27" t="s">
        <v>196</v>
      </c>
      <c r="B76" s="26">
        <v>69091</v>
      </c>
      <c r="C76" s="26">
        <v>3064004680</v>
      </c>
      <c r="D76" s="30">
        <v>1506025.72721483</v>
      </c>
      <c r="E76" s="26">
        <v>44347.3778060818</v>
      </c>
      <c r="F76" s="26">
        <v>1516666</v>
      </c>
      <c r="G76" s="26">
        <v>44660</v>
      </c>
      <c r="H76" s="26">
        <v>37147</v>
      </c>
      <c r="I76" s="26">
        <v>997534090</v>
      </c>
      <c r="J76" s="26">
        <v>210.32896330793801</v>
      </c>
      <c r="K76" s="122">
        <v>26853.691818989399</v>
      </c>
      <c r="L76" s="26">
        <v>1651</v>
      </c>
      <c r="M76" s="26">
        <v>27460</v>
      </c>
      <c r="N76" s="26"/>
      <c r="R76" s="31">
        <f t="shared" ref="R76:R107" si="4">ROUND(D76*$Q$6,0)</f>
        <v>45105</v>
      </c>
      <c r="S76" s="31">
        <f t="shared" si="1"/>
        <v>27310</v>
      </c>
      <c r="T76" s="31">
        <f t="shared" si="2"/>
        <v>45722</v>
      </c>
    </row>
    <row r="77" spans="1:20">
      <c r="A77" s="27" t="s">
        <v>30</v>
      </c>
      <c r="B77" s="26">
        <v>69092</v>
      </c>
      <c r="C77" s="26">
        <v>3106090630</v>
      </c>
      <c r="D77" s="30">
        <v>1526622.4267498399</v>
      </c>
      <c r="E77" s="26">
        <v>44955.865078446099</v>
      </c>
      <c r="F77" s="26">
        <v>1537086</v>
      </c>
      <c r="G77" s="26">
        <v>45260</v>
      </c>
      <c r="H77" s="26">
        <v>37148</v>
      </c>
      <c r="I77" s="26">
        <v>1037438990</v>
      </c>
      <c r="J77" s="26">
        <v>197.74636588780001</v>
      </c>
      <c r="K77" s="122">
        <v>27927.1828900613</v>
      </c>
      <c r="L77" s="26">
        <v>2070</v>
      </c>
      <c r="M77" s="26">
        <v>28150</v>
      </c>
      <c r="N77" s="26"/>
      <c r="R77" s="31">
        <f t="shared" si="4"/>
        <v>45722</v>
      </c>
      <c r="S77" s="31">
        <f t="shared" ref="S77:S140" si="5">ROUND(K77*$R$6,0)</f>
        <v>28402</v>
      </c>
      <c r="T77" s="31">
        <f t="shared" ref="T77:T140" si="6">R78</f>
        <v>46303</v>
      </c>
    </row>
    <row r="78" spans="1:20">
      <c r="A78" s="27" t="s">
        <v>197</v>
      </c>
      <c r="B78" s="26">
        <v>69091</v>
      </c>
      <c r="C78" s="26">
        <v>3145343920</v>
      </c>
      <c r="D78" s="30">
        <v>1546019.7991200001</v>
      </c>
      <c r="E78" s="26">
        <v>45524.654730717397</v>
      </c>
      <c r="F78" s="26">
        <v>1553333</v>
      </c>
      <c r="G78" s="26">
        <v>45740</v>
      </c>
      <c r="H78" s="26">
        <v>37147</v>
      </c>
      <c r="I78" s="26">
        <v>1057590620</v>
      </c>
      <c r="J78" s="26">
        <v>211.299458906506</v>
      </c>
      <c r="K78" s="122">
        <v>28470.418068753799</v>
      </c>
      <c r="L78" s="26">
        <v>2352</v>
      </c>
      <c r="M78" s="26">
        <v>28890</v>
      </c>
      <c r="N78" s="26"/>
      <c r="R78" s="31">
        <f t="shared" si="4"/>
        <v>46303</v>
      </c>
      <c r="S78" s="31">
        <f t="shared" si="5"/>
        <v>28954</v>
      </c>
      <c r="T78" s="31">
        <f t="shared" si="6"/>
        <v>46837</v>
      </c>
    </row>
    <row r="79" spans="1:20">
      <c r="A79" s="27" t="s">
        <v>31</v>
      </c>
      <c r="B79" s="26">
        <v>69092</v>
      </c>
      <c r="C79" s="26">
        <v>3181663660</v>
      </c>
      <c r="D79" s="30">
        <v>1563833.3340618301</v>
      </c>
      <c r="E79" s="26">
        <v>46049.667978926598</v>
      </c>
      <c r="F79" s="26">
        <v>1573040</v>
      </c>
      <c r="G79" s="26">
        <v>46320</v>
      </c>
      <c r="H79" s="26">
        <v>37148</v>
      </c>
      <c r="I79" s="26">
        <v>1090620380</v>
      </c>
      <c r="J79" s="26">
        <v>204.49184343706199</v>
      </c>
      <c r="K79" s="122">
        <v>29358.791321201599</v>
      </c>
      <c r="L79" s="26">
        <v>3035</v>
      </c>
      <c r="M79" s="26">
        <v>29530</v>
      </c>
      <c r="N79" s="26"/>
      <c r="R79" s="31">
        <f t="shared" si="4"/>
        <v>46837</v>
      </c>
      <c r="S79" s="31">
        <f t="shared" si="5"/>
        <v>29858</v>
      </c>
      <c r="T79" s="31">
        <f t="shared" si="6"/>
        <v>47442</v>
      </c>
    </row>
    <row r="80" spans="1:20">
      <c r="A80" s="27" t="s">
        <v>198</v>
      </c>
      <c r="B80" s="26">
        <v>69092</v>
      </c>
      <c r="C80" s="26">
        <v>3222791030</v>
      </c>
      <c r="D80" s="30">
        <v>1584035.7509407699</v>
      </c>
      <c r="E80" s="26">
        <v>46644.923145950299</v>
      </c>
      <c r="F80" s="26">
        <v>1595352</v>
      </c>
      <c r="G80" s="26">
        <v>46980</v>
      </c>
      <c r="H80" s="26">
        <v>37147</v>
      </c>
      <c r="I80" s="26">
        <v>1105118670</v>
      </c>
      <c r="J80" s="26">
        <v>194.70972083882901</v>
      </c>
      <c r="K80" s="122">
        <v>29749.876706059698</v>
      </c>
      <c r="L80" s="26">
        <v>1466</v>
      </c>
      <c r="M80" s="26">
        <v>30050</v>
      </c>
      <c r="N80" s="26"/>
      <c r="R80" s="31">
        <f t="shared" si="4"/>
        <v>47442</v>
      </c>
      <c r="S80" s="31">
        <f t="shared" si="5"/>
        <v>30256</v>
      </c>
      <c r="T80" s="31">
        <f t="shared" si="6"/>
        <v>47908</v>
      </c>
    </row>
    <row r="81" spans="1:20">
      <c r="A81" s="27" t="s">
        <v>32</v>
      </c>
      <c r="B81" s="26">
        <v>69091</v>
      </c>
      <c r="C81" s="26">
        <v>3254785860</v>
      </c>
      <c r="D81" s="30">
        <v>1599605.29290356</v>
      </c>
      <c r="E81" s="26">
        <v>47108.680725420003</v>
      </c>
      <c r="F81" s="26">
        <v>1600000</v>
      </c>
      <c r="G81" s="26">
        <v>47120</v>
      </c>
      <c r="H81" s="26">
        <v>37148</v>
      </c>
      <c r="I81" s="26">
        <v>1125882820</v>
      </c>
      <c r="J81" s="26">
        <v>222.598982448584</v>
      </c>
      <c r="K81" s="122">
        <v>30308.033272316101</v>
      </c>
      <c r="L81" s="26">
        <v>1203</v>
      </c>
      <c r="M81" s="26">
        <v>30740</v>
      </c>
      <c r="N81" s="26"/>
      <c r="R81" s="31">
        <f t="shared" si="4"/>
        <v>47908</v>
      </c>
      <c r="S81" s="31">
        <f t="shared" si="5"/>
        <v>30823</v>
      </c>
      <c r="T81" s="31">
        <f t="shared" si="6"/>
        <v>47985</v>
      </c>
    </row>
    <row r="82" spans="1:20">
      <c r="A82" s="27" t="s">
        <v>199</v>
      </c>
      <c r="B82" s="26">
        <v>69092</v>
      </c>
      <c r="C82" s="26">
        <v>3259901020</v>
      </c>
      <c r="D82" s="30">
        <v>1602174.30628726</v>
      </c>
      <c r="E82" s="26">
        <v>47182.032941585101</v>
      </c>
      <c r="F82" s="26">
        <v>1610273</v>
      </c>
      <c r="G82" s="26">
        <v>47420</v>
      </c>
      <c r="H82" s="26">
        <v>37147</v>
      </c>
      <c r="I82" s="26">
        <v>1161794410</v>
      </c>
      <c r="J82" s="26">
        <v>221.85969257275099</v>
      </c>
      <c r="K82" s="122">
        <v>31275.591837833399</v>
      </c>
      <c r="L82" s="26">
        <v>3802</v>
      </c>
      <c r="M82" s="26">
        <v>31600</v>
      </c>
      <c r="N82" s="26"/>
      <c r="R82" s="31">
        <f t="shared" si="4"/>
        <v>47985</v>
      </c>
      <c r="S82" s="31">
        <f t="shared" si="5"/>
        <v>31807</v>
      </c>
      <c r="T82" s="31">
        <f t="shared" si="6"/>
        <v>48572</v>
      </c>
    </row>
    <row r="83" spans="1:20">
      <c r="A83" s="27" t="s">
        <v>33</v>
      </c>
      <c r="B83" s="26">
        <v>69092</v>
      </c>
      <c r="C83" s="26">
        <v>3299670650</v>
      </c>
      <c r="D83" s="30">
        <v>1621773.7434869399</v>
      </c>
      <c r="E83" s="26">
        <v>47757.636918890697</v>
      </c>
      <c r="F83" s="26">
        <v>1633313</v>
      </c>
      <c r="G83" s="26">
        <v>48100</v>
      </c>
      <c r="H83" s="26">
        <v>37148</v>
      </c>
      <c r="I83" s="26">
        <v>1174374120</v>
      </c>
      <c r="J83" s="26">
        <v>195.46950037687</v>
      </c>
      <c r="K83" s="122">
        <v>31613.387530957199</v>
      </c>
      <c r="L83" s="26">
        <v>1169</v>
      </c>
      <c r="M83" s="26">
        <v>31780</v>
      </c>
      <c r="N83" s="26"/>
      <c r="R83" s="31">
        <f t="shared" si="4"/>
        <v>48572</v>
      </c>
      <c r="S83" s="31">
        <f t="shared" si="5"/>
        <v>32151</v>
      </c>
      <c r="T83" s="31">
        <f t="shared" si="6"/>
        <v>49237</v>
      </c>
    </row>
    <row r="84" spans="1:20">
      <c r="A84" s="27" t="s">
        <v>200</v>
      </c>
      <c r="B84" s="26">
        <v>69091</v>
      </c>
      <c r="C84" s="26">
        <v>3344766520</v>
      </c>
      <c r="D84" s="30">
        <v>1643981.2385259999</v>
      </c>
      <c r="E84" s="26">
        <v>48411.030669696403</v>
      </c>
      <c r="F84" s="26">
        <v>1650000</v>
      </c>
      <c r="G84" s="26">
        <v>48590</v>
      </c>
      <c r="H84" s="26">
        <v>37147</v>
      </c>
      <c r="I84" s="26">
        <v>1189774160</v>
      </c>
      <c r="J84" s="26">
        <v>232.870002961208</v>
      </c>
      <c r="K84" s="122">
        <v>32028.808786712201</v>
      </c>
      <c r="L84" s="26">
        <v>1487</v>
      </c>
      <c r="M84" s="26">
        <v>32290</v>
      </c>
      <c r="N84" s="26"/>
      <c r="R84" s="31">
        <f t="shared" si="4"/>
        <v>49237</v>
      </c>
      <c r="S84" s="31">
        <f t="shared" si="5"/>
        <v>32573</v>
      </c>
      <c r="T84" s="31">
        <f t="shared" si="6"/>
        <v>49716</v>
      </c>
    </row>
    <row r="85" spans="1:20">
      <c r="A85" s="27" t="s">
        <v>34</v>
      </c>
      <c r="B85" s="26">
        <v>69092</v>
      </c>
      <c r="C85" s="26">
        <v>3377297490</v>
      </c>
      <c r="D85" s="30">
        <v>1659959.96749261</v>
      </c>
      <c r="E85" s="26">
        <v>48881.165547386001</v>
      </c>
      <c r="F85" s="26">
        <v>1669298</v>
      </c>
      <c r="G85" s="26">
        <v>49160</v>
      </c>
      <c r="H85" s="26">
        <v>37148</v>
      </c>
      <c r="I85" s="26">
        <v>1219173680</v>
      </c>
      <c r="J85" s="26">
        <v>249.38421987724701</v>
      </c>
      <c r="K85" s="122">
        <v>32819.362549800702</v>
      </c>
      <c r="L85" s="26">
        <v>1475</v>
      </c>
      <c r="M85" s="26">
        <v>33270</v>
      </c>
      <c r="N85" s="26"/>
      <c r="R85" s="31">
        <f t="shared" si="4"/>
        <v>49716</v>
      </c>
      <c r="S85" s="31">
        <f t="shared" si="5"/>
        <v>33377</v>
      </c>
      <c r="T85" s="31">
        <f t="shared" si="6"/>
        <v>50349</v>
      </c>
    </row>
    <row r="86" spans="1:20">
      <c r="A86" s="27" t="s">
        <v>201</v>
      </c>
      <c r="B86" s="26">
        <v>69091</v>
      </c>
      <c r="C86" s="26">
        <v>3420465450</v>
      </c>
      <c r="D86" s="30">
        <v>1681104.7153898401</v>
      </c>
      <c r="E86" s="26">
        <v>49506.671635958301</v>
      </c>
      <c r="F86" s="26">
        <v>1692980</v>
      </c>
      <c r="G86" s="26">
        <v>49850</v>
      </c>
      <c r="H86" s="26">
        <v>37148</v>
      </c>
      <c r="I86" s="26">
        <v>1255972160</v>
      </c>
      <c r="J86" s="26">
        <v>224.58824162808199</v>
      </c>
      <c r="K86" s="122">
        <v>33809.9536987186</v>
      </c>
      <c r="L86" s="26">
        <v>2257</v>
      </c>
      <c r="M86" s="26">
        <v>34020</v>
      </c>
      <c r="N86" s="26"/>
      <c r="R86" s="31">
        <f t="shared" si="4"/>
        <v>50349</v>
      </c>
      <c r="S86" s="31">
        <f t="shared" si="5"/>
        <v>34385</v>
      </c>
      <c r="T86" s="31">
        <f t="shared" si="6"/>
        <v>50890</v>
      </c>
    </row>
    <row r="87" spans="1:20">
      <c r="A87" s="27" t="s">
        <v>35</v>
      </c>
      <c r="B87" s="26">
        <v>69092</v>
      </c>
      <c r="C87" s="26">
        <v>3457065980</v>
      </c>
      <c r="D87" s="30">
        <v>1699176.50833671</v>
      </c>
      <c r="E87" s="26">
        <v>50035.691252243298</v>
      </c>
      <c r="F87" s="26">
        <v>1700000</v>
      </c>
      <c r="G87" s="26">
        <v>50060</v>
      </c>
      <c r="H87" s="26">
        <v>37147</v>
      </c>
      <c r="I87" s="26">
        <v>1279282380</v>
      </c>
      <c r="J87" s="26">
        <v>256.65701133335102</v>
      </c>
      <c r="K87" s="122">
        <v>34438.3767195197</v>
      </c>
      <c r="L87" s="26">
        <v>1569</v>
      </c>
      <c r="M87" s="26">
        <v>34880</v>
      </c>
      <c r="N87" s="26"/>
      <c r="R87" s="31">
        <f t="shared" si="4"/>
        <v>50890</v>
      </c>
      <c r="S87" s="31">
        <f t="shared" si="5"/>
        <v>35024</v>
      </c>
      <c r="T87" s="31">
        <f t="shared" si="6"/>
        <v>50917</v>
      </c>
    </row>
    <row r="88" spans="1:20">
      <c r="A88" s="27" t="s">
        <v>202</v>
      </c>
      <c r="B88" s="26">
        <v>69092</v>
      </c>
      <c r="C88" s="26">
        <v>3458858200</v>
      </c>
      <c r="D88" s="30">
        <v>1700055.9014936599</v>
      </c>
      <c r="E88" s="26">
        <v>50061.630868986198</v>
      </c>
      <c r="F88" s="26">
        <v>1701809</v>
      </c>
      <c r="G88" s="26">
        <v>50110</v>
      </c>
      <c r="H88" s="26">
        <v>37148</v>
      </c>
      <c r="I88" s="26">
        <v>1310295090</v>
      </c>
      <c r="J88" s="26">
        <v>254.06231829439</v>
      </c>
      <c r="K88" s="122">
        <v>35272.291644233803</v>
      </c>
      <c r="L88" s="26">
        <v>1566</v>
      </c>
      <c r="M88" s="26">
        <v>35740</v>
      </c>
      <c r="N88" s="26"/>
      <c r="R88" s="31">
        <f t="shared" si="4"/>
        <v>50917</v>
      </c>
      <c r="S88" s="31">
        <f t="shared" si="5"/>
        <v>35872</v>
      </c>
      <c r="T88" s="31">
        <f t="shared" si="6"/>
        <v>51352</v>
      </c>
    </row>
    <row r="89" spans="1:20">
      <c r="A89" s="27" t="s">
        <v>36</v>
      </c>
      <c r="B89" s="26">
        <v>69091</v>
      </c>
      <c r="C89" s="26">
        <v>3488699620</v>
      </c>
      <c r="D89" s="30">
        <v>1714603.32984035</v>
      </c>
      <c r="E89" s="26">
        <v>50494.270165433903</v>
      </c>
      <c r="F89" s="26">
        <v>2371599</v>
      </c>
      <c r="G89" s="26">
        <v>50860</v>
      </c>
      <c r="H89" s="26">
        <v>37147</v>
      </c>
      <c r="I89" s="26">
        <v>1341313700</v>
      </c>
      <c r="J89" s="26">
        <v>234.86704175303501</v>
      </c>
      <c r="K89" s="122">
        <v>36108.264462809901</v>
      </c>
      <c r="L89" s="26">
        <v>1241</v>
      </c>
      <c r="M89" s="26">
        <v>36260</v>
      </c>
      <c r="N89" s="26"/>
      <c r="R89" s="31">
        <f t="shared" si="4"/>
        <v>51352</v>
      </c>
      <c r="S89" s="31">
        <f t="shared" si="5"/>
        <v>36722</v>
      </c>
      <c r="T89" s="31">
        <f t="shared" si="6"/>
        <v>52041</v>
      </c>
    </row>
    <row r="90" spans="1:20">
      <c r="A90" s="27" t="s">
        <v>203</v>
      </c>
      <c r="B90" s="26">
        <v>69092</v>
      </c>
      <c r="C90" s="26">
        <v>3535226690</v>
      </c>
      <c r="D90" s="30">
        <v>1737596.3756295899</v>
      </c>
      <c r="E90" s="26">
        <v>51166.946824523802</v>
      </c>
      <c r="F90" s="26">
        <v>1749570</v>
      </c>
      <c r="G90" s="26">
        <v>51520</v>
      </c>
      <c r="H90" s="26">
        <v>37148</v>
      </c>
      <c r="I90" s="26">
        <v>1359083830</v>
      </c>
      <c r="J90" s="26">
        <v>268.39216108538801</v>
      </c>
      <c r="K90" s="122">
        <v>36585.652794228401</v>
      </c>
      <c r="L90" s="26">
        <v>2367</v>
      </c>
      <c r="M90" s="26">
        <v>36950</v>
      </c>
      <c r="N90" s="26"/>
      <c r="R90" s="31">
        <f t="shared" si="4"/>
        <v>52041</v>
      </c>
      <c r="S90" s="31">
        <f t="shared" si="5"/>
        <v>37208</v>
      </c>
      <c r="T90" s="31">
        <f t="shared" si="6"/>
        <v>52563</v>
      </c>
    </row>
    <row r="91" spans="1:20">
      <c r="A91" s="27" t="s">
        <v>37</v>
      </c>
      <c r="B91" s="26">
        <v>69092</v>
      </c>
      <c r="C91" s="26">
        <v>3570623970</v>
      </c>
      <c r="D91" s="30">
        <v>1755011.04703873</v>
      </c>
      <c r="E91" s="26">
        <v>51679.267787876997</v>
      </c>
      <c r="F91" s="26">
        <v>1766363</v>
      </c>
      <c r="G91" s="26">
        <v>52010</v>
      </c>
      <c r="H91" s="26">
        <v>37147</v>
      </c>
      <c r="I91" s="26">
        <v>1387760580</v>
      </c>
      <c r="J91" s="26">
        <v>277.157320914205</v>
      </c>
      <c r="K91" s="122">
        <v>37358.617923385398</v>
      </c>
      <c r="L91" s="26">
        <v>1397</v>
      </c>
      <c r="M91" s="26">
        <v>37820</v>
      </c>
      <c r="N91" s="26"/>
      <c r="R91" s="31">
        <f t="shared" si="4"/>
        <v>52563</v>
      </c>
      <c r="S91" s="31">
        <f t="shared" si="5"/>
        <v>37994</v>
      </c>
      <c r="T91" s="31">
        <f t="shared" si="6"/>
        <v>53261</v>
      </c>
    </row>
    <row r="92" spans="1:20">
      <c r="A92" s="27" t="s">
        <v>204</v>
      </c>
      <c r="B92" s="26">
        <v>69091</v>
      </c>
      <c r="C92" s="26">
        <v>3618042760</v>
      </c>
      <c r="D92" s="30">
        <v>1778318.98931843</v>
      </c>
      <c r="E92" s="26">
        <v>52366.339465342797</v>
      </c>
      <c r="F92" s="26">
        <v>1791503</v>
      </c>
      <c r="G92" s="26">
        <v>52750</v>
      </c>
      <c r="H92" s="26">
        <v>37148</v>
      </c>
      <c r="I92" s="26">
        <v>1424042150</v>
      </c>
      <c r="J92" s="26">
        <v>268.21414342629402</v>
      </c>
      <c r="K92" s="122">
        <v>38334.288521589297</v>
      </c>
      <c r="L92" s="26">
        <v>1218</v>
      </c>
      <c r="M92" s="26">
        <v>38680</v>
      </c>
      <c r="N92" s="26"/>
      <c r="R92" s="31">
        <f t="shared" si="4"/>
        <v>53261</v>
      </c>
      <c r="S92" s="31">
        <f t="shared" si="5"/>
        <v>38986</v>
      </c>
      <c r="T92" s="31">
        <f t="shared" si="6"/>
        <v>53871</v>
      </c>
    </row>
    <row r="93" spans="1:20">
      <c r="A93" s="27" t="s">
        <v>38</v>
      </c>
      <c r="B93" s="26">
        <v>69092</v>
      </c>
      <c r="C93" s="26">
        <v>3659852420</v>
      </c>
      <c r="D93" s="30">
        <v>1798686.5708041401</v>
      </c>
      <c r="E93" s="26">
        <v>52970.711804550403</v>
      </c>
      <c r="F93" s="26">
        <v>1800000</v>
      </c>
      <c r="G93" s="26">
        <v>53010</v>
      </c>
      <c r="H93" s="26">
        <v>37147</v>
      </c>
      <c r="I93" s="26">
        <v>1448143130</v>
      </c>
      <c r="J93" s="26">
        <v>278.425633294747</v>
      </c>
      <c r="K93" s="122">
        <v>38984.120655772997</v>
      </c>
      <c r="L93" s="26">
        <v>5205</v>
      </c>
      <c r="M93" s="26">
        <v>39370</v>
      </c>
      <c r="N93" s="26"/>
      <c r="R93" s="31">
        <f t="shared" si="4"/>
        <v>53871</v>
      </c>
      <c r="S93" s="31">
        <f t="shared" si="5"/>
        <v>39647</v>
      </c>
      <c r="T93" s="31">
        <f t="shared" si="6"/>
        <v>53919</v>
      </c>
    </row>
    <row r="94" spans="1:20">
      <c r="A94" s="27" t="s">
        <v>205</v>
      </c>
      <c r="B94" s="26">
        <v>69091</v>
      </c>
      <c r="C94" s="26">
        <v>3663090510</v>
      </c>
      <c r="D94" s="30">
        <v>1800307.3972586801</v>
      </c>
      <c r="E94" s="26">
        <v>53018.345515334797</v>
      </c>
      <c r="F94" s="26">
        <v>1804228</v>
      </c>
      <c r="G94" s="26">
        <v>53130</v>
      </c>
      <c r="H94" s="26">
        <v>37148</v>
      </c>
      <c r="I94" s="26">
        <v>1482692400</v>
      </c>
      <c r="J94" s="26">
        <v>286.129939700656</v>
      </c>
      <c r="K94" s="122">
        <v>39913.115107138998</v>
      </c>
      <c r="L94" s="26">
        <v>2255</v>
      </c>
      <c r="M94" s="26">
        <v>40410</v>
      </c>
      <c r="N94" s="26"/>
      <c r="R94" s="31">
        <f t="shared" si="4"/>
        <v>53919</v>
      </c>
      <c r="S94" s="31">
        <f t="shared" si="5"/>
        <v>40592</v>
      </c>
      <c r="T94" s="31">
        <f t="shared" si="6"/>
        <v>54416</v>
      </c>
    </row>
    <row r="95" spans="1:20">
      <c r="A95" s="27" t="s">
        <v>39</v>
      </c>
      <c r="B95" s="26">
        <v>69092</v>
      </c>
      <c r="C95" s="26">
        <v>3696610130</v>
      </c>
      <c r="D95" s="30">
        <v>1816901.9852660201</v>
      </c>
      <c r="E95" s="26">
        <v>53502.722891217498</v>
      </c>
      <c r="F95" s="26">
        <v>1829206</v>
      </c>
      <c r="G95" s="26">
        <v>53870</v>
      </c>
      <c r="H95" s="26">
        <v>37147</v>
      </c>
      <c r="I95" s="26">
        <v>1510078310</v>
      </c>
      <c r="J95" s="26">
        <v>315.15360594395202</v>
      </c>
      <c r="K95" s="122">
        <v>40651.420303120001</v>
      </c>
      <c r="L95" s="26">
        <v>40560</v>
      </c>
      <c r="M95" s="26">
        <v>41100</v>
      </c>
      <c r="N95" s="26"/>
      <c r="R95" s="31">
        <f t="shared" si="4"/>
        <v>54416</v>
      </c>
      <c r="S95" s="31">
        <f t="shared" si="5"/>
        <v>41342</v>
      </c>
      <c r="T95" s="31">
        <f t="shared" si="6"/>
        <v>55100</v>
      </c>
    </row>
    <row r="96" spans="1:20">
      <c r="A96" s="27" t="s">
        <v>206</v>
      </c>
      <c r="B96" s="26">
        <v>69092</v>
      </c>
      <c r="C96" s="26">
        <v>3743084550</v>
      </c>
      <c r="D96" s="30">
        <v>1839724.02195623</v>
      </c>
      <c r="E96" s="26">
        <v>54175.368349447097</v>
      </c>
      <c r="F96" s="26">
        <v>1850000</v>
      </c>
      <c r="G96" s="26">
        <v>54480</v>
      </c>
      <c r="H96" s="26">
        <v>37148</v>
      </c>
      <c r="I96" s="26">
        <v>1542290720</v>
      </c>
      <c r="J96" s="26">
        <v>302.82230537310198</v>
      </c>
      <c r="K96" s="122">
        <v>41517.463120490997</v>
      </c>
      <c r="L96" s="26">
        <v>1589</v>
      </c>
      <c r="M96" s="26">
        <v>42130</v>
      </c>
      <c r="N96" s="26"/>
      <c r="R96" s="31">
        <f t="shared" si="4"/>
        <v>55100</v>
      </c>
      <c r="S96" s="31">
        <f t="shared" si="5"/>
        <v>42223</v>
      </c>
      <c r="T96" s="31">
        <f t="shared" si="6"/>
        <v>55714</v>
      </c>
    </row>
    <row r="97" spans="1:20">
      <c r="A97" s="27" t="s">
        <v>40</v>
      </c>
      <c r="B97" s="26">
        <v>69091</v>
      </c>
      <c r="C97" s="26">
        <v>3784757900</v>
      </c>
      <c r="D97" s="30">
        <v>1860228.7526595299</v>
      </c>
      <c r="E97" s="26">
        <v>54779.318579843901</v>
      </c>
      <c r="F97" s="26">
        <v>1872222</v>
      </c>
      <c r="G97" s="26">
        <v>55130</v>
      </c>
      <c r="H97" s="26">
        <v>37147</v>
      </c>
      <c r="I97" s="26">
        <v>1571729190</v>
      </c>
      <c r="J97" s="26">
        <v>269.981990470293</v>
      </c>
      <c r="K97" s="122">
        <v>42311.066573343698</v>
      </c>
      <c r="L97" s="26">
        <v>975</v>
      </c>
      <c r="M97" s="26">
        <v>42480</v>
      </c>
      <c r="N97" s="26"/>
      <c r="R97" s="31">
        <f t="shared" si="4"/>
        <v>55714</v>
      </c>
      <c r="S97" s="31">
        <f t="shared" si="5"/>
        <v>43030</v>
      </c>
      <c r="T97" s="31">
        <f t="shared" si="6"/>
        <v>56469</v>
      </c>
    </row>
    <row r="98" spans="1:20">
      <c r="A98" s="27" t="s">
        <v>207</v>
      </c>
      <c r="B98" s="26">
        <v>69092</v>
      </c>
      <c r="C98" s="26">
        <v>3836094760</v>
      </c>
      <c r="D98" s="30">
        <v>1885458.30249522</v>
      </c>
      <c r="E98" s="26">
        <v>55521.547501881498</v>
      </c>
      <c r="F98" s="26">
        <v>1900000</v>
      </c>
      <c r="G98" s="26">
        <v>55950</v>
      </c>
      <c r="H98" s="26">
        <v>37148</v>
      </c>
      <c r="I98" s="26">
        <v>1599791230</v>
      </c>
      <c r="J98" s="26">
        <v>303.59704425541003</v>
      </c>
      <c r="K98" s="122">
        <v>43065.3394529988</v>
      </c>
      <c r="L98" s="26">
        <v>13235</v>
      </c>
      <c r="M98" s="26">
        <v>43520</v>
      </c>
      <c r="N98" s="26"/>
      <c r="R98" s="31">
        <f t="shared" si="4"/>
        <v>56469</v>
      </c>
      <c r="S98" s="31">
        <f t="shared" si="5"/>
        <v>43797</v>
      </c>
      <c r="T98" s="31">
        <f t="shared" si="6"/>
        <v>56905</v>
      </c>
    </row>
    <row r="99" spans="1:20">
      <c r="A99" s="27" t="s">
        <v>41</v>
      </c>
      <c r="B99" s="26">
        <v>69092</v>
      </c>
      <c r="C99" s="26">
        <v>3865697400</v>
      </c>
      <c r="D99" s="30">
        <v>1900000</v>
      </c>
      <c r="E99" s="26">
        <v>55950</v>
      </c>
      <c r="F99" s="26">
        <v>1900000</v>
      </c>
      <c r="G99" s="26">
        <v>55950</v>
      </c>
      <c r="H99" s="26">
        <v>37147</v>
      </c>
      <c r="I99" s="26">
        <v>1633680290</v>
      </c>
      <c r="J99" s="26">
        <v>318.05628987535999</v>
      </c>
      <c r="K99" s="122">
        <v>43978.794788273597</v>
      </c>
      <c r="L99" s="26">
        <v>1984</v>
      </c>
      <c r="M99" s="26">
        <v>44460</v>
      </c>
      <c r="N99" s="26"/>
      <c r="R99" s="31">
        <f t="shared" si="4"/>
        <v>56905</v>
      </c>
      <c r="S99" s="31">
        <f t="shared" si="5"/>
        <v>44726</v>
      </c>
      <c r="T99" s="31">
        <f t="shared" si="6"/>
        <v>57105</v>
      </c>
    </row>
    <row r="100" spans="1:20">
      <c r="A100" s="27" t="s">
        <v>208</v>
      </c>
      <c r="B100" s="26">
        <v>69091</v>
      </c>
      <c r="C100" s="26">
        <v>3879233080</v>
      </c>
      <c r="D100" s="30">
        <v>1906680.57354792</v>
      </c>
      <c r="E100" s="26">
        <v>56146.720701683204</v>
      </c>
      <c r="F100" s="26">
        <v>1917977</v>
      </c>
      <c r="G100" s="26">
        <v>56480</v>
      </c>
      <c r="H100" s="26">
        <v>37148</v>
      </c>
      <c r="I100" s="26">
        <v>1666607850</v>
      </c>
      <c r="J100" s="26">
        <v>328.18143641649601</v>
      </c>
      <c r="K100" s="122">
        <v>44863.999407774303</v>
      </c>
      <c r="L100" s="26">
        <v>1493</v>
      </c>
      <c r="M100" s="26">
        <v>45260</v>
      </c>
      <c r="N100" s="26"/>
      <c r="R100" s="31">
        <f t="shared" si="4"/>
        <v>57105</v>
      </c>
      <c r="S100" s="31">
        <f t="shared" si="5"/>
        <v>45627</v>
      </c>
      <c r="T100" s="31">
        <f t="shared" si="6"/>
        <v>57828</v>
      </c>
    </row>
    <row r="101" spans="1:20">
      <c r="A101" s="27" t="s">
        <v>42</v>
      </c>
      <c r="B101" s="26">
        <v>69092</v>
      </c>
      <c r="C101" s="26">
        <v>3928402970</v>
      </c>
      <c r="D101" s="30">
        <v>1930811.2482052899</v>
      </c>
      <c r="E101" s="26">
        <v>56857.566288426999</v>
      </c>
      <c r="F101" s="26">
        <v>1944547</v>
      </c>
      <c r="G101" s="26">
        <v>57260</v>
      </c>
      <c r="H101" s="26">
        <v>37147</v>
      </c>
      <c r="I101" s="26">
        <v>1698074620</v>
      </c>
      <c r="J101" s="26">
        <v>322.01529060220201</v>
      </c>
      <c r="K101" s="122">
        <v>45712.294936334001</v>
      </c>
      <c r="L101" s="26">
        <v>1948</v>
      </c>
      <c r="M101" s="26">
        <v>46300</v>
      </c>
      <c r="N101" s="26"/>
      <c r="R101" s="31">
        <f t="shared" si="4"/>
        <v>57828</v>
      </c>
      <c r="S101" s="31">
        <f t="shared" si="5"/>
        <v>46489</v>
      </c>
      <c r="T101" s="31">
        <f t="shared" si="6"/>
        <v>58590</v>
      </c>
    </row>
    <row r="102" spans="1:20">
      <c r="A102" s="27" t="s">
        <v>209</v>
      </c>
      <c r="B102" s="26">
        <v>69091</v>
      </c>
      <c r="C102" s="26">
        <v>3980115820</v>
      </c>
      <c r="D102" s="30">
        <v>1956275.5572216299</v>
      </c>
      <c r="E102" s="26">
        <v>57606.863701495102</v>
      </c>
      <c r="F102" s="26">
        <v>1969833</v>
      </c>
      <c r="G102" s="26">
        <v>58010</v>
      </c>
      <c r="H102" s="26">
        <v>37148</v>
      </c>
      <c r="I102" s="26">
        <v>1734734140</v>
      </c>
      <c r="J102" s="26">
        <v>342.00796812749002</v>
      </c>
      <c r="K102" s="122">
        <v>46697.914827177701</v>
      </c>
      <c r="L102" s="26">
        <v>3320</v>
      </c>
      <c r="M102" s="26">
        <v>47150</v>
      </c>
      <c r="N102" s="26"/>
      <c r="R102" s="31">
        <f t="shared" si="4"/>
        <v>58590</v>
      </c>
      <c r="S102" s="31">
        <f t="shared" si="5"/>
        <v>47492</v>
      </c>
      <c r="T102" s="31">
        <f t="shared" si="6"/>
        <v>59375</v>
      </c>
    </row>
    <row r="103" spans="1:20">
      <c r="A103" s="27" t="s">
        <v>43</v>
      </c>
      <c r="B103" s="26">
        <v>69092</v>
      </c>
      <c r="C103" s="26">
        <v>4033463440</v>
      </c>
      <c r="D103" s="30">
        <v>1982456.66825392</v>
      </c>
      <c r="E103" s="26">
        <v>58378.154344931303</v>
      </c>
      <c r="F103" s="26">
        <v>1995933</v>
      </c>
      <c r="G103" s="26">
        <v>58780</v>
      </c>
      <c r="H103" s="26">
        <v>37147</v>
      </c>
      <c r="I103" s="26">
        <v>1770270480</v>
      </c>
      <c r="J103" s="26">
        <v>341.563033353972</v>
      </c>
      <c r="K103" s="122">
        <v>47655.812851643401</v>
      </c>
      <c r="L103" s="26">
        <v>1902</v>
      </c>
      <c r="M103" s="26">
        <v>48180</v>
      </c>
      <c r="N103" s="26"/>
      <c r="R103" s="31">
        <f t="shared" si="4"/>
        <v>59375</v>
      </c>
      <c r="S103" s="31">
        <f t="shared" si="5"/>
        <v>48466</v>
      </c>
      <c r="T103" s="31">
        <f t="shared" si="6"/>
        <v>59893</v>
      </c>
    </row>
    <row r="104" spans="1:20">
      <c r="A104" s="27" t="s">
        <v>210</v>
      </c>
      <c r="B104" s="26">
        <v>69092</v>
      </c>
      <c r="C104" s="26">
        <v>4069001080</v>
      </c>
      <c r="D104" s="30">
        <v>1999764.03013373</v>
      </c>
      <c r="E104" s="26">
        <v>58892.506802524098</v>
      </c>
      <c r="F104" s="26">
        <v>2000000</v>
      </c>
      <c r="G104" s="26">
        <v>58900</v>
      </c>
      <c r="H104" s="26">
        <v>37148</v>
      </c>
      <c r="I104" s="26">
        <v>1803809210</v>
      </c>
      <c r="J104" s="26">
        <v>348.77452352751101</v>
      </c>
      <c r="K104" s="122">
        <v>48557.370787121698</v>
      </c>
      <c r="L104" s="26">
        <v>1536</v>
      </c>
      <c r="M104" s="26">
        <v>49080</v>
      </c>
      <c r="N104" s="26"/>
      <c r="R104" s="31">
        <f t="shared" si="4"/>
        <v>59893</v>
      </c>
      <c r="S104" s="31">
        <f t="shared" si="5"/>
        <v>49383</v>
      </c>
      <c r="T104" s="31">
        <f t="shared" si="6"/>
        <v>59900</v>
      </c>
    </row>
    <row r="105" spans="1:20">
      <c r="A105" s="27" t="s">
        <v>44</v>
      </c>
      <c r="B105" s="26">
        <v>69091</v>
      </c>
      <c r="C105" s="26">
        <v>4069459900</v>
      </c>
      <c r="D105" s="30">
        <v>2000000</v>
      </c>
      <c r="E105" s="26">
        <v>58900</v>
      </c>
      <c r="F105" s="26">
        <v>2000000</v>
      </c>
      <c r="G105" s="26">
        <v>58900</v>
      </c>
      <c r="H105" s="26">
        <v>37147</v>
      </c>
      <c r="I105" s="26">
        <v>1839397770</v>
      </c>
      <c r="J105" s="26">
        <v>336.26898538239902</v>
      </c>
      <c r="K105" s="122">
        <v>49516.724634559898</v>
      </c>
      <c r="L105" s="26">
        <v>1367</v>
      </c>
      <c r="M105" s="26">
        <v>49740</v>
      </c>
      <c r="N105" s="26"/>
      <c r="R105" s="31">
        <f t="shared" si="4"/>
        <v>59900</v>
      </c>
      <c r="S105" s="31">
        <f t="shared" si="5"/>
        <v>50359</v>
      </c>
      <c r="T105" s="31">
        <f t="shared" si="6"/>
        <v>59940</v>
      </c>
    </row>
    <row r="106" spans="1:20">
      <c r="A106" s="27" t="s">
        <v>211</v>
      </c>
      <c r="B106" s="26">
        <v>69092</v>
      </c>
      <c r="C106" s="26">
        <v>4072112100</v>
      </c>
      <c r="D106" s="30">
        <v>2001325.97794245</v>
      </c>
      <c r="E106" s="26">
        <v>58937.534012620803</v>
      </c>
      <c r="F106" s="26">
        <v>2008373</v>
      </c>
      <c r="G106" s="26">
        <v>59140</v>
      </c>
      <c r="H106" s="26">
        <v>37148</v>
      </c>
      <c r="I106" s="26">
        <v>1870341890</v>
      </c>
      <c r="J106" s="26">
        <v>349.15107139011502</v>
      </c>
      <c r="K106" s="122">
        <v>50348.387261763703</v>
      </c>
      <c r="L106" s="26">
        <v>1633</v>
      </c>
      <c r="M106" s="26">
        <v>50770</v>
      </c>
      <c r="N106" s="26"/>
      <c r="R106" s="31">
        <f t="shared" si="4"/>
        <v>59940</v>
      </c>
      <c r="S106" s="31">
        <f t="shared" si="5"/>
        <v>51204</v>
      </c>
      <c r="T106" s="31">
        <f t="shared" si="6"/>
        <v>60574</v>
      </c>
    </row>
    <row r="107" spans="1:20">
      <c r="A107" s="27" t="s">
        <v>45</v>
      </c>
      <c r="B107" s="26">
        <v>69092</v>
      </c>
      <c r="C107" s="26">
        <v>4115005210</v>
      </c>
      <c r="D107" s="30">
        <v>2022516.75890117</v>
      </c>
      <c r="E107" s="26">
        <v>59558.345539280897</v>
      </c>
      <c r="F107" s="26">
        <v>2036100</v>
      </c>
      <c r="G107" s="26">
        <v>59960</v>
      </c>
      <c r="H107" s="26">
        <v>37147</v>
      </c>
      <c r="I107" s="26">
        <v>1905951590</v>
      </c>
      <c r="J107" s="26">
        <v>381.232939402912</v>
      </c>
      <c r="K107" s="122">
        <v>51308.358413869202</v>
      </c>
      <c r="L107" s="26">
        <v>1224</v>
      </c>
      <c r="M107" s="26">
        <v>51810</v>
      </c>
      <c r="N107" s="26"/>
      <c r="R107" s="31">
        <f t="shared" si="4"/>
        <v>60574</v>
      </c>
      <c r="S107" s="31">
        <f t="shared" si="5"/>
        <v>52181</v>
      </c>
      <c r="T107" s="31">
        <f t="shared" si="6"/>
        <v>61372</v>
      </c>
    </row>
    <row r="108" spans="1:20">
      <c r="A108" s="27" t="s">
        <v>212</v>
      </c>
      <c r="B108" s="26">
        <v>69091</v>
      </c>
      <c r="C108" s="26">
        <v>4169119900</v>
      </c>
      <c r="D108" s="30">
        <v>2049147.3611613601</v>
      </c>
      <c r="E108" s="26">
        <v>60342.445470466402</v>
      </c>
      <c r="F108" s="26">
        <v>2061792</v>
      </c>
      <c r="G108" s="26">
        <v>60710</v>
      </c>
      <c r="H108" s="26">
        <v>37148</v>
      </c>
      <c r="I108" s="26">
        <v>1939993990</v>
      </c>
      <c r="J108" s="26">
        <v>368.50285345105999</v>
      </c>
      <c r="K108" s="122">
        <v>52223.376494023898</v>
      </c>
      <c r="L108" s="26">
        <v>3641</v>
      </c>
      <c r="M108" s="26">
        <v>52670</v>
      </c>
      <c r="N108" s="26"/>
      <c r="R108" s="31">
        <f t="shared" ref="R108:R139" si="7">ROUND(D108*$Q$6,0)</f>
        <v>61372</v>
      </c>
      <c r="S108" s="31">
        <f t="shared" si="5"/>
        <v>53111</v>
      </c>
      <c r="T108" s="31">
        <f t="shared" si="6"/>
        <v>62121</v>
      </c>
    </row>
    <row r="109" spans="1:20">
      <c r="A109" s="27" t="s">
        <v>46</v>
      </c>
      <c r="B109" s="26">
        <v>69092</v>
      </c>
      <c r="C109" s="26">
        <v>4220089480</v>
      </c>
      <c r="D109" s="30">
        <v>2074161.5824408</v>
      </c>
      <c r="E109" s="26">
        <v>61079.278064030499</v>
      </c>
      <c r="F109" s="26">
        <v>2085000</v>
      </c>
      <c r="G109" s="26">
        <v>61400</v>
      </c>
      <c r="H109" s="26">
        <v>37147</v>
      </c>
      <c r="I109" s="26">
        <v>1979090230</v>
      </c>
      <c r="J109" s="26">
        <v>380.28581042883599</v>
      </c>
      <c r="K109" s="122">
        <v>53277.256036826599</v>
      </c>
      <c r="L109" s="26">
        <v>1790</v>
      </c>
      <c r="M109" s="26">
        <v>53700</v>
      </c>
      <c r="N109" s="26"/>
      <c r="R109" s="31">
        <f t="shared" si="7"/>
        <v>62121</v>
      </c>
      <c r="S109" s="31">
        <f t="shared" si="5"/>
        <v>54183</v>
      </c>
      <c r="T109" s="31">
        <f t="shared" si="6"/>
        <v>62787</v>
      </c>
    </row>
    <row r="110" spans="1:20">
      <c r="A110" s="27" t="s">
        <v>213</v>
      </c>
      <c r="B110" s="26">
        <v>69091</v>
      </c>
      <c r="C110" s="26">
        <v>4265246690</v>
      </c>
      <c r="D110" s="30">
        <v>2096391.8491988799</v>
      </c>
      <c r="E110" s="26">
        <v>61733.752442430901</v>
      </c>
      <c r="F110" s="26">
        <v>2100000</v>
      </c>
      <c r="G110" s="26">
        <v>61840</v>
      </c>
      <c r="H110" s="26">
        <v>37148</v>
      </c>
      <c r="I110" s="26">
        <v>2010522420</v>
      </c>
      <c r="J110" s="26">
        <v>392.76031011090703</v>
      </c>
      <c r="K110" s="122">
        <v>54121.955959944004</v>
      </c>
      <c r="L110" s="26">
        <v>1925</v>
      </c>
      <c r="M110" s="26">
        <v>54660</v>
      </c>
      <c r="N110" s="26"/>
      <c r="R110" s="31">
        <f t="shared" si="7"/>
        <v>62787</v>
      </c>
      <c r="S110" s="31">
        <f t="shared" si="5"/>
        <v>55042</v>
      </c>
      <c r="T110" s="31">
        <f t="shared" si="6"/>
        <v>63226</v>
      </c>
    </row>
    <row r="111" spans="1:20">
      <c r="A111" s="27" t="s">
        <v>47</v>
      </c>
      <c r="B111" s="26">
        <v>69092</v>
      </c>
      <c r="C111" s="26">
        <v>4295130510</v>
      </c>
      <c r="D111" s="30">
        <v>2111042.1247322401</v>
      </c>
      <c r="E111" s="26">
        <v>62165.381086088099</v>
      </c>
      <c r="F111" s="26">
        <v>2125000</v>
      </c>
      <c r="G111" s="26">
        <v>62580</v>
      </c>
      <c r="H111" s="26">
        <v>37148</v>
      </c>
      <c r="I111" s="26">
        <v>2052943520</v>
      </c>
      <c r="J111" s="26">
        <v>411.38058576504699</v>
      </c>
      <c r="K111" s="122">
        <v>55263.9043824701</v>
      </c>
      <c r="L111" s="26">
        <v>1811</v>
      </c>
      <c r="M111" s="26">
        <v>55870</v>
      </c>
      <c r="N111" s="26"/>
      <c r="R111" s="31">
        <f t="shared" si="7"/>
        <v>63226</v>
      </c>
      <c r="S111" s="31">
        <f t="shared" si="5"/>
        <v>56203</v>
      </c>
      <c r="T111" s="31">
        <f t="shared" si="6"/>
        <v>64087</v>
      </c>
    </row>
    <row r="112" spans="1:20">
      <c r="A112" s="27" t="s">
        <v>214</v>
      </c>
      <c r="B112" s="26">
        <v>69092</v>
      </c>
      <c r="C112" s="26">
        <v>4353564530</v>
      </c>
      <c r="D112" s="30">
        <v>2139783.3249869701</v>
      </c>
      <c r="E112" s="26">
        <v>63011.123284895497</v>
      </c>
      <c r="F112" s="26">
        <v>2150382</v>
      </c>
      <c r="G112" s="26">
        <v>63320</v>
      </c>
      <c r="H112" s="26">
        <v>37147</v>
      </c>
      <c r="I112" s="26">
        <v>2093224150</v>
      </c>
      <c r="J112" s="26">
        <v>399.43599752335302</v>
      </c>
      <c r="K112" s="122">
        <v>56349.749643308998</v>
      </c>
      <c r="L112" s="26">
        <v>56780</v>
      </c>
      <c r="M112" s="26">
        <v>56820</v>
      </c>
      <c r="N112" s="26"/>
      <c r="R112" s="31">
        <f t="shared" si="7"/>
        <v>64087</v>
      </c>
      <c r="S112" s="31">
        <f t="shared" si="5"/>
        <v>57308</v>
      </c>
      <c r="T112" s="31">
        <f t="shared" si="6"/>
        <v>64818</v>
      </c>
    </row>
    <row r="113" spans="1:20">
      <c r="A113" s="27" t="s">
        <v>48</v>
      </c>
      <c r="B113" s="26">
        <v>69091</v>
      </c>
      <c r="C113" s="26">
        <v>4403242610</v>
      </c>
      <c r="D113" s="30">
        <v>2164215.9476632201</v>
      </c>
      <c r="E113" s="26">
        <v>63731.059182816804</v>
      </c>
      <c r="F113" s="26">
        <v>2177770</v>
      </c>
      <c r="G113" s="26">
        <v>64130</v>
      </c>
      <c r="H113" s="26">
        <v>37148</v>
      </c>
      <c r="I113" s="26">
        <v>2135457320</v>
      </c>
      <c r="J113" s="26">
        <v>409.27056638311598</v>
      </c>
      <c r="K113" s="122">
        <v>57485.122213847302</v>
      </c>
      <c r="L113" s="26">
        <v>2715</v>
      </c>
      <c r="M113" s="26">
        <v>58020</v>
      </c>
      <c r="N113" s="26"/>
      <c r="R113" s="31">
        <f t="shared" si="7"/>
        <v>64818</v>
      </c>
      <c r="S113" s="31">
        <f t="shared" si="5"/>
        <v>58462</v>
      </c>
      <c r="T113" s="31">
        <f t="shared" si="6"/>
        <v>65650</v>
      </c>
    </row>
    <row r="114" spans="1:20">
      <c r="A114" s="27" t="s">
        <v>215</v>
      </c>
      <c r="B114" s="26">
        <v>69092</v>
      </c>
      <c r="C114" s="26">
        <v>4459936030</v>
      </c>
      <c r="D114" s="30">
        <v>2191993.7057835902</v>
      </c>
      <c r="E114" s="26">
        <v>64550.686476003</v>
      </c>
      <c r="F114" s="26">
        <v>2200000</v>
      </c>
      <c r="G114" s="26">
        <v>64790</v>
      </c>
      <c r="H114" s="26">
        <v>37147</v>
      </c>
      <c r="I114" s="26">
        <v>2168690310</v>
      </c>
      <c r="J114" s="26">
        <v>414.55490349153303</v>
      </c>
      <c r="K114" s="122">
        <v>58381.304277599796</v>
      </c>
      <c r="L114" s="26">
        <v>1852</v>
      </c>
      <c r="M114" s="26">
        <v>59000</v>
      </c>
      <c r="N114" s="26"/>
      <c r="R114" s="31">
        <f t="shared" si="7"/>
        <v>65650</v>
      </c>
      <c r="S114" s="31">
        <f t="shared" si="5"/>
        <v>59374</v>
      </c>
      <c r="T114" s="31">
        <f t="shared" si="6"/>
        <v>65927</v>
      </c>
    </row>
    <row r="115" spans="1:20">
      <c r="A115" s="27" t="s">
        <v>49</v>
      </c>
      <c r="B115" s="26">
        <v>69092</v>
      </c>
      <c r="C115" s="26">
        <v>4478903030</v>
      </c>
      <c r="D115" s="30">
        <v>2201244.0184681201</v>
      </c>
      <c r="E115" s="26">
        <v>64825.204509928699</v>
      </c>
      <c r="F115" s="26">
        <v>2208013</v>
      </c>
      <c r="G115" s="26">
        <v>65020</v>
      </c>
      <c r="H115" s="26">
        <v>37148</v>
      </c>
      <c r="I115" s="26">
        <v>2216391260</v>
      </c>
      <c r="J115" s="26">
        <v>417.14151502099702</v>
      </c>
      <c r="K115" s="122">
        <v>59663.811241520401</v>
      </c>
      <c r="L115" s="26">
        <v>1344</v>
      </c>
      <c r="M115" s="26">
        <v>60090</v>
      </c>
      <c r="N115" s="26"/>
      <c r="R115" s="31">
        <f t="shared" si="7"/>
        <v>65927</v>
      </c>
      <c r="S115" s="31">
        <f t="shared" si="5"/>
        <v>60678</v>
      </c>
      <c r="T115" s="31">
        <f t="shared" si="6"/>
        <v>66559</v>
      </c>
    </row>
    <row r="116" spans="1:20">
      <c r="A116" s="27" t="s">
        <v>216</v>
      </c>
      <c r="B116" s="26">
        <v>69091</v>
      </c>
      <c r="C116" s="26">
        <v>4521525380</v>
      </c>
      <c r="D116" s="30">
        <v>2222332.71653326</v>
      </c>
      <c r="E116" s="26">
        <v>65443.044390730996</v>
      </c>
      <c r="F116" s="26">
        <v>2235544</v>
      </c>
      <c r="G116" s="26">
        <v>65830</v>
      </c>
      <c r="H116" s="26">
        <v>37147</v>
      </c>
      <c r="I116" s="26">
        <v>2254426130</v>
      </c>
      <c r="J116" s="26">
        <v>440.98500551861503</v>
      </c>
      <c r="K116" s="122">
        <v>60689.318922120197</v>
      </c>
      <c r="L116" s="26">
        <v>1368</v>
      </c>
      <c r="M116" s="26">
        <v>61420</v>
      </c>
      <c r="N116" s="26"/>
      <c r="R116" s="31">
        <f t="shared" si="7"/>
        <v>66559</v>
      </c>
      <c r="S116" s="31">
        <f t="shared" si="5"/>
        <v>61721</v>
      </c>
      <c r="T116" s="31">
        <f t="shared" si="6"/>
        <v>67360</v>
      </c>
    </row>
    <row r="117" spans="1:20">
      <c r="A117" s="27" t="s">
        <v>50</v>
      </c>
      <c r="B117" s="26">
        <v>69092</v>
      </c>
      <c r="C117" s="26">
        <v>4576019650</v>
      </c>
      <c r="D117" s="30">
        <v>2249084.2549643898</v>
      </c>
      <c r="E117" s="26">
        <v>66230.817605511402</v>
      </c>
      <c r="F117" s="26">
        <v>2261984</v>
      </c>
      <c r="G117" s="26">
        <v>66610</v>
      </c>
      <c r="H117" s="26">
        <v>37148</v>
      </c>
      <c r="I117" s="26">
        <v>2302604170</v>
      </c>
      <c r="J117" s="26">
        <v>426.96608161946801</v>
      </c>
      <c r="K117" s="122">
        <v>61984.606708301901</v>
      </c>
      <c r="L117" s="26">
        <v>12696</v>
      </c>
      <c r="M117" s="26">
        <v>62340</v>
      </c>
      <c r="N117" s="26"/>
      <c r="R117" s="31">
        <f t="shared" si="7"/>
        <v>67360</v>
      </c>
      <c r="S117" s="31">
        <f t="shared" si="5"/>
        <v>63038</v>
      </c>
      <c r="T117" s="31">
        <f t="shared" si="6"/>
        <v>68222</v>
      </c>
    </row>
    <row r="118" spans="1:20">
      <c r="A118" s="27" t="s">
        <v>217</v>
      </c>
      <c r="B118" s="26">
        <v>69091</v>
      </c>
      <c r="C118" s="26">
        <v>4634476080</v>
      </c>
      <c r="D118" s="30">
        <v>2277857.6371307401</v>
      </c>
      <c r="E118" s="26">
        <v>67077.855002822296</v>
      </c>
      <c r="F118" s="26">
        <v>2293145</v>
      </c>
      <c r="G118" s="26">
        <v>67530</v>
      </c>
      <c r="H118" s="26">
        <v>37147</v>
      </c>
      <c r="I118" s="26">
        <v>2345621310</v>
      </c>
      <c r="J118" s="26">
        <v>480.138396101973</v>
      </c>
      <c r="K118" s="122">
        <v>63144.299943467799</v>
      </c>
      <c r="L118" s="26">
        <v>1977</v>
      </c>
      <c r="M118" s="26">
        <v>63950</v>
      </c>
      <c r="N118" s="26"/>
      <c r="R118" s="31">
        <f t="shared" si="7"/>
        <v>68222</v>
      </c>
      <c r="S118" s="31">
        <f t="shared" si="5"/>
        <v>64218</v>
      </c>
      <c r="T118" s="31">
        <f t="shared" si="6"/>
        <v>68874</v>
      </c>
    </row>
    <row r="119" spans="1:20">
      <c r="A119" s="27" t="s">
        <v>51</v>
      </c>
      <c r="B119" s="26">
        <v>69092</v>
      </c>
      <c r="C119" s="26">
        <v>4678881470</v>
      </c>
      <c r="D119" s="30">
        <v>2299647.0680397102</v>
      </c>
      <c r="E119" s="26">
        <v>67719.583598679994</v>
      </c>
      <c r="F119" s="26">
        <v>2304600</v>
      </c>
      <c r="G119" s="26">
        <v>67870</v>
      </c>
      <c r="H119" s="26">
        <v>37148</v>
      </c>
      <c r="I119" s="26">
        <v>2395263060</v>
      </c>
      <c r="J119" s="26">
        <v>448.73505976095601</v>
      </c>
      <c r="K119" s="122">
        <v>64478.923764401799</v>
      </c>
      <c r="L119" s="26">
        <v>1656</v>
      </c>
      <c r="M119" s="26">
        <v>65110</v>
      </c>
      <c r="N119" s="26"/>
      <c r="R119" s="31">
        <f t="shared" si="7"/>
        <v>68874</v>
      </c>
      <c r="S119" s="31">
        <f t="shared" si="5"/>
        <v>65575</v>
      </c>
      <c r="T119" s="31">
        <f t="shared" si="6"/>
        <v>69454</v>
      </c>
    </row>
    <row r="120" spans="1:20">
      <c r="A120" s="27" t="s">
        <v>218</v>
      </c>
      <c r="B120" s="26">
        <v>69092</v>
      </c>
      <c r="C120" s="26">
        <v>4718390670</v>
      </c>
      <c r="D120" s="30">
        <v>2318995.30929774</v>
      </c>
      <c r="E120" s="26">
        <v>68291.418253922297</v>
      </c>
      <c r="F120" s="26">
        <v>2333333</v>
      </c>
      <c r="G120" s="26">
        <v>68710</v>
      </c>
      <c r="H120" s="26">
        <v>37147</v>
      </c>
      <c r="I120" s="26">
        <v>2436471330</v>
      </c>
      <c r="J120" s="26">
        <v>456.29170592510798</v>
      </c>
      <c r="K120" s="122">
        <v>65589.989231970205</v>
      </c>
      <c r="L120" s="26">
        <v>3243</v>
      </c>
      <c r="M120" s="26">
        <v>66140</v>
      </c>
      <c r="N120" s="26"/>
      <c r="R120" s="31">
        <f t="shared" si="7"/>
        <v>69454</v>
      </c>
      <c r="S120" s="31">
        <f t="shared" si="5"/>
        <v>66705</v>
      </c>
      <c r="T120" s="31">
        <f t="shared" si="6"/>
        <v>70294</v>
      </c>
    </row>
    <row r="121" spans="1:20">
      <c r="A121" s="27" t="s">
        <v>52</v>
      </c>
      <c r="B121" s="26">
        <v>69091</v>
      </c>
      <c r="C121" s="26">
        <v>4775342940</v>
      </c>
      <c r="D121" s="30">
        <v>2347058.8776396299</v>
      </c>
      <c r="E121" s="26">
        <v>69116.714767480502</v>
      </c>
      <c r="F121" s="26">
        <v>2361312</v>
      </c>
      <c r="G121" s="26">
        <v>69530</v>
      </c>
      <c r="H121" s="26">
        <v>37148</v>
      </c>
      <c r="I121" s="26">
        <v>2473001420</v>
      </c>
      <c r="J121" s="26">
        <v>459.350516851512</v>
      </c>
      <c r="K121" s="122">
        <v>66571.589856788996</v>
      </c>
      <c r="L121" s="26">
        <v>1531</v>
      </c>
      <c r="M121" s="26">
        <v>67090</v>
      </c>
      <c r="N121" s="26"/>
      <c r="R121" s="31">
        <f t="shared" si="7"/>
        <v>70294</v>
      </c>
      <c r="S121" s="31">
        <f t="shared" si="5"/>
        <v>67703</v>
      </c>
      <c r="T121" s="31">
        <f t="shared" si="6"/>
        <v>71188</v>
      </c>
    </row>
    <row r="122" spans="1:20">
      <c r="A122" s="27" t="s">
        <v>219</v>
      </c>
      <c r="B122" s="26">
        <v>69092</v>
      </c>
      <c r="C122" s="26">
        <v>4836023300</v>
      </c>
      <c r="D122" s="30">
        <v>2376880.2359752199</v>
      </c>
      <c r="E122" s="26">
        <v>69993.968911017102</v>
      </c>
      <c r="F122" s="26">
        <v>2393167</v>
      </c>
      <c r="G122" s="26">
        <v>70470</v>
      </c>
      <c r="H122" s="26">
        <v>37147</v>
      </c>
      <c r="I122" s="26">
        <v>2525279520</v>
      </c>
      <c r="J122" s="26">
        <v>487.70024497267599</v>
      </c>
      <c r="K122" s="122">
        <v>67980.7123051659</v>
      </c>
      <c r="L122" s="26">
        <v>1074</v>
      </c>
      <c r="M122" s="26">
        <v>68560</v>
      </c>
      <c r="N122" s="26"/>
      <c r="R122" s="31">
        <f t="shared" si="7"/>
        <v>71188</v>
      </c>
      <c r="S122" s="31">
        <f t="shared" si="5"/>
        <v>69136</v>
      </c>
      <c r="T122" s="31">
        <f t="shared" si="6"/>
        <v>71862</v>
      </c>
    </row>
    <row r="123" spans="1:20">
      <c r="A123" s="27" t="s">
        <v>53</v>
      </c>
      <c r="B123" s="26">
        <v>69092</v>
      </c>
      <c r="C123" s="26">
        <v>4882136630</v>
      </c>
      <c r="D123" s="30">
        <v>2399404.9916053899</v>
      </c>
      <c r="E123" s="26">
        <v>70661.388149134393</v>
      </c>
      <c r="F123" s="26">
        <v>2401549</v>
      </c>
      <c r="G123" s="26">
        <v>70720</v>
      </c>
      <c r="H123" s="26">
        <v>37148</v>
      </c>
      <c r="I123" s="26">
        <v>2567183080</v>
      </c>
      <c r="J123" s="26">
        <v>488.89065360180803</v>
      </c>
      <c r="K123" s="122">
        <v>69106.898890922705</v>
      </c>
      <c r="L123" s="26">
        <v>1538</v>
      </c>
      <c r="M123" s="26">
        <v>69770</v>
      </c>
      <c r="N123" s="26"/>
      <c r="R123" s="31">
        <f t="shared" si="7"/>
        <v>71862</v>
      </c>
      <c r="S123" s="31">
        <f t="shared" si="5"/>
        <v>70282</v>
      </c>
      <c r="T123" s="31">
        <f t="shared" si="6"/>
        <v>72403</v>
      </c>
    </row>
    <row r="124" spans="1:20">
      <c r="A124" s="27" t="s">
        <v>220</v>
      </c>
      <c r="B124" s="26">
        <v>69091</v>
      </c>
      <c r="C124" s="26">
        <v>4918590970</v>
      </c>
      <c r="D124" s="30">
        <v>2417469.72527536</v>
      </c>
      <c r="E124" s="26">
        <v>71190.038789422601</v>
      </c>
      <c r="F124" s="26">
        <v>2433000</v>
      </c>
      <c r="G124" s="26">
        <v>71650</v>
      </c>
      <c r="H124" s="26">
        <v>37147</v>
      </c>
      <c r="I124" s="26">
        <v>2612931160</v>
      </c>
      <c r="J124" s="26">
        <v>475.183998707836</v>
      </c>
      <c r="K124" s="122">
        <v>70340.300966430601</v>
      </c>
      <c r="L124" s="26">
        <v>1405</v>
      </c>
      <c r="M124" s="26">
        <v>70630</v>
      </c>
      <c r="N124" s="26"/>
      <c r="R124" s="31">
        <f t="shared" si="7"/>
        <v>72403</v>
      </c>
      <c r="S124" s="31">
        <f t="shared" si="5"/>
        <v>71536</v>
      </c>
      <c r="T124" s="31">
        <f t="shared" si="6"/>
        <v>73321</v>
      </c>
    </row>
    <row r="125" spans="1:20">
      <c r="A125" s="27" t="s">
        <v>54</v>
      </c>
      <c r="B125" s="26">
        <v>69092</v>
      </c>
      <c r="C125" s="26">
        <v>4980995490</v>
      </c>
      <c r="D125" s="30">
        <v>2448114.1629421599</v>
      </c>
      <c r="E125" s="26">
        <v>72092.217478145001</v>
      </c>
      <c r="F125" s="26">
        <v>2463055</v>
      </c>
      <c r="G125" s="26">
        <v>72530</v>
      </c>
      <c r="H125" s="26">
        <v>37148</v>
      </c>
      <c r="I125" s="26">
        <v>2644698380</v>
      </c>
      <c r="J125" s="26">
        <v>513.793205556153</v>
      </c>
      <c r="K125" s="122">
        <v>71193.560353181805</v>
      </c>
      <c r="L125" s="26">
        <v>8291</v>
      </c>
      <c r="M125" s="26">
        <v>72010</v>
      </c>
      <c r="N125" s="26"/>
      <c r="R125" s="31">
        <f t="shared" si="7"/>
        <v>73321</v>
      </c>
      <c r="S125" s="31">
        <f t="shared" si="5"/>
        <v>72404</v>
      </c>
      <c r="T125" s="31">
        <f t="shared" si="6"/>
        <v>74266</v>
      </c>
    </row>
    <row r="126" spans="1:20">
      <c r="A126" s="27" t="s">
        <v>221</v>
      </c>
      <c r="B126" s="26">
        <v>69091</v>
      </c>
      <c r="C126" s="26">
        <v>5045120400</v>
      </c>
      <c r="D126" s="30">
        <v>2479674.6074597202</v>
      </c>
      <c r="E126" s="26">
        <v>73021.383392916498</v>
      </c>
      <c r="F126" s="26">
        <v>2496803</v>
      </c>
      <c r="G126" s="26">
        <v>73530</v>
      </c>
      <c r="H126" s="26">
        <v>37147</v>
      </c>
      <c r="I126" s="26">
        <v>2696982200</v>
      </c>
      <c r="J126" s="26">
        <v>508.15328290306002</v>
      </c>
      <c r="K126" s="122">
        <v>72602.961208172899</v>
      </c>
      <c r="L126" s="26">
        <v>1993</v>
      </c>
      <c r="M126" s="26">
        <v>73150</v>
      </c>
      <c r="N126" s="26"/>
      <c r="R126" s="31">
        <f t="shared" si="7"/>
        <v>74266</v>
      </c>
      <c r="S126" s="31">
        <f t="shared" si="5"/>
        <v>73837</v>
      </c>
      <c r="T126" s="31">
        <f t="shared" si="6"/>
        <v>74871</v>
      </c>
    </row>
    <row r="127" spans="1:20">
      <c r="A127" s="27" t="s">
        <v>55</v>
      </c>
      <c r="B127" s="26">
        <v>69092</v>
      </c>
      <c r="C127" s="26">
        <v>5086298460</v>
      </c>
      <c r="D127" s="30">
        <v>2499874.5182655002</v>
      </c>
      <c r="E127" s="26">
        <v>73616.315347652402</v>
      </c>
      <c r="F127" s="26">
        <v>2500000</v>
      </c>
      <c r="G127" s="26">
        <v>73620</v>
      </c>
      <c r="H127" s="26">
        <v>37148</v>
      </c>
      <c r="I127" s="26">
        <v>2737624810</v>
      </c>
      <c r="J127" s="26">
        <v>518.41366964574104</v>
      </c>
      <c r="K127" s="122">
        <v>73695.079412081395</v>
      </c>
      <c r="L127" s="26">
        <v>2461</v>
      </c>
      <c r="M127" s="26">
        <v>74430</v>
      </c>
      <c r="N127" s="26"/>
      <c r="R127" s="31">
        <f t="shared" si="7"/>
        <v>74871</v>
      </c>
      <c r="S127" s="31">
        <f t="shared" si="5"/>
        <v>74948</v>
      </c>
      <c r="T127" s="31">
        <f t="shared" si="6"/>
        <v>75051</v>
      </c>
    </row>
    <row r="128" spans="1:20">
      <c r="A128" s="27" t="s">
        <v>222</v>
      </c>
      <c r="B128" s="26">
        <v>69092</v>
      </c>
      <c r="C128" s="26">
        <v>5098481080</v>
      </c>
      <c r="D128" s="30">
        <v>2505862.10170497</v>
      </c>
      <c r="E128" s="26">
        <v>73792.639958316402</v>
      </c>
      <c r="F128" s="26">
        <v>2520000</v>
      </c>
      <c r="G128" s="26">
        <v>74210</v>
      </c>
      <c r="H128" s="26">
        <v>37147</v>
      </c>
      <c r="I128" s="26">
        <v>2780265200</v>
      </c>
      <c r="J128" s="26">
        <v>513.61929630925704</v>
      </c>
      <c r="K128" s="122">
        <v>74844.945756050205</v>
      </c>
      <c r="L128" s="26">
        <v>2679</v>
      </c>
      <c r="M128" s="26">
        <v>75440</v>
      </c>
      <c r="N128" s="26"/>
      <c r="R128" s="31">
        <f t="shared" si="7"/>
        <v>75051</v>
      </c>
      <c r="S128" s="31">
        <f t="shared" si="5"/>
        <v>76117</v>
      </c>
      <c r="T128" s="31">
        <f t="shared" si="6"/>
        <v>75950</v>
      </c>
    </row>
    <row r="129" spans="1:20">
      <c r="A129" s="27" t="s">
        <v>56</v>
      </c>
      <c r="B129" s="26">
        <v>69091</v>
      </c>
      <c r="C129" s="26">
        <v>5159862220</v>
      </c>
      <c r="D129" s="30">
        <v>2535907.6499544</v>
      </c>
      <c r="E129" s="26">
        <v>74682.118076160405</v>
      </c>
      <c r="F129" s="26">
        <v>2550715</v>
      </c>
      <c r="G129" s="26">
        <v>75110</v>
      </c>
      <c r="H129" s="26">
        <v>37148</v>
      </c>
      <c r="I129" s="26">
        <v>2819018370</v>
      </c>
      <c r="J129" s="26">
        <v>531.68908151179005</v>
      </c>
      <c r="K129" s="122">
        <v>75886.141111230696</v>
      </c>
      <c r="L129" s="26">
        <v>2038</v>
      </c>
      <c r="M129" s="26">
        <v>76670</v>
      </c>
      <c r="N129" s="26"/>
      <c r="R129" s="31">
        <f t="shared" si="7"/>
        <v>75950</v>
      </c>
      <c r="S129" s="31">
        <f t="shared" si="5"/>
        <v>77176</v>
      </c>
      <c r="T129" s="31">
        <f t="shared" si="6"/>
        <v>76909</v>
      </c>
    </row>
    <row r="130" spans="1:20">
      <c r="A130" s="27" t="s">
        <v>223</v>
      </c>
      <c r="B130" s="26">
        <v>69092</v>
      </c>
      <c r="C130" s="26">
        <v>5224737840</v>
      </c>
      <c r="D130" s="30">
        <v>2567920.2229780499</v>
      </c>
      <c r="E130" s="26">
        <v>75620.011578764505</v>
      </c>
      <c r="F130" s="26">
        <v>2583400</v>
      </c>
      <c r="G130" s="26">
        <v>76080</v>
      </c>
      <c r="H130" s="26">
        <v>37147</v>
      </c>
      <c r="I130" s="26">
        <v>2863121160</v>
      </c>
      <c r="J130" s="26">
        <v>511.99324306134997</v>
      </c>
      <c r="K130" s="122">
        <v>77075.4343553988</v>
      </c>
      <c r="L130" s="26">
        <v>2752</v>
      </c>
      <c r="M130" s="26">
        <v>77590</v>
      </c>
      <c r="N130" s="26"/>
      <c r="R130" s="31">
        <f t="shared" si="7"/>
        <v>76909</v>
      </c>
      <c r="S130" s="31">
        <f t="shared" si="5"/>
        <v>78386</v>
      </c>
      <c r="T130" s="31">
        <f t="shared" si="6"/>
        <v>77771</v>
      </c>
    </row>
    <row r="131" spans="1:20">
      <c r="A131" s="27" t="s">
        <v>57</v>
      </c>
      <c r="B131" s="26">
        <v>69092</v>
      </c>
      <c r="C131" s="26">
        <v>5283682420</v>
      </c>
      <c r="D131" s="30">
        <v>2596687.26670236</v>
      </c>
      <c r="E131" s="26">
        <v>76473.143345104996</v>
      </c>
      <c r="F131" s="26">
        <v>2607327</v>
      </c>
      <c r="G131" s="26">
        <v>76780</v>
      </c>
      <c r="H131" s="26">
        <v>37148</v>
      </c>
      <c r="I131" s="26">
        <v>2909961110</v>
      </c>
      <c r="J131" s="26">
        <v>556.05844190804305</v>
      </c>
      <c r="K131" s="122">
        <v>78334.260525465696</v>
      </c>
      <c r="L131" s="26">
        <v>2365</v>
      </c>
      <c r="M131" s="26">
        <v>79060</v>
      </c>
      <c r="N131" s="26"/>
      <c r="R131" s="31">
        <f t="shared" si="7"/>
        <v>77771</v>
      </c>
      <c r="S131" s="31">
        <f t="shared" si="5"/>
        <v>79666</v>
      </c>
      <c r="T131" s="31">
        <f t="shared" si="6"/>
        <v>78595</v>
      </c>
    </row>
    <row r="132" spans="1:20">
      <c r="A132" s="27" t="s">
        <v>224</v>
      </c>
      <c r="B132" s="26">
        <v>69091</v>
      </c>
      <c r="C132" s="26">
        <v>5339212200</v>
      </c>
      <c r="D132" s="30">
        <v>2624207.8849633001</v>
      </c>
      <c r="E132" s="26">
        <v>77277.969634250403</v>
      </c>
      <c r="F132" s="26">
        <v>2641328</v>
      </c>
      <c r="G132" s="26">
        <v>77780</v>
      </c>
      <c r="H132" s="26">
        <v>37147</v>
      </c>
      <c r="I132" s="26">
        <v>2952715500</v>
      </c>
      <c r="J132" s="26">
        <v>538.31466874848502</v>
      </c>
      <c r="K132" s="122">
        <v>79487.320645004904</v>
      </c>
      <c r="L132" s="26">
        <v>1627</v>
      </c>
      <c r="M132" s="26">
        <v>80130</v>
      </c>
      <c r="N132" s="26"/>
      <c r="R132" s="31">
        <f t="shared" si="7"/>
        <v>78595</v>
      </c>
      <c r="S132" s="31">
        <f t="shared" si="5"/>
        <v>80839</v>
      </c>
      <c r="T132" s="31">
        <f t="shared" si="6"/>
        <v>79565</v>
      </c>
    </row>
    <row r="133" spans="1:20">
      <c r="A133" s="27" t="s">
        <v>58</v>
      </c>
      <c r="B133" s="26">
        <v>69092</v>
      </c>
      <c r="C133" s="26">
        <v>5405199460</v>
      </c>
      <c r="D133" s="30">
        <v>2656588.06100561</v>
      </c>
      <c r="E133" s="26">
        <v>78231.914838186698</v>
      </c>
      <c r="F133" s="26">
        <v>2670945</v>
      </c>
      <c r="G133" s="26">
        <v>78650</v>
      </c>
      <c r="H133" s="26">
        <v>37148</v>
      </c>
      <c r="I133" s="26">
        <v>2998220820</v>
      </c>
      <c r="J133" s="26">
        <v>519.63879616668396</v>
      </c>
      <c r="K133" s="122">
        <v>80710.154517066796</v>
      </c>
      <c r="L133" s="26">
        <v>1532</v>
      </c>
      <c r="M133" s="26">
        <v>81120</v>
      </c>
      <c r="N133" s="26"/>
      <c r="R133" s="31">
        <f t="shared" si="7"/>
        <v>79565</v>
      </c>
      <c r="S133" s="31">
        <f t="shared" si="5"/>
        <v>82082</v>
      </c>
      <c r="T133" s="31">
        <f t="shared" si="6"/>
        <v>80509</v>
      </c>
    </row>
    <row r="134" spans="1:20">
      <c r="A134" s="27" t="s">
        <v>225</v>
      </c>
      <c r="B134" s="26">
        <v>69091</v>
      </c>
      <c r="C134" s="26">
        <v>5470144750</v>
      </c>
      <c r="D134" s="30">
        <v>2688097.1786629199</v>
      </c>
      <c r="E134" s="26">
        <v>79173.043522311098</v>
      </c>
      <c r="F134" s="26">
        <v>2700000</v>
      </c>
      <c r="G134" s="26">
        <v>79510</v>
      </c>
      <c r="H134" s="26">
        <v>37147</v>
      </c>
      <c r="I134" s="26">
        <v>3019091090</v>
      </c>
      <c r="J134" s="26">
        <v>1280.2915982448101</v>
      </c>
      <c r="K134" s="122">
        <v>81274.156459471793</v>
      </c>
      <c r="L134" s="26">
        <v>81120</v>
      </c>
      <c r="M134" s="26">
        <v>81680</v>
      </c>
      <c r="N134" s="26"/>
      <c r="R134" s="31">
        <f t="shared" si="7"/>
        <v>80509</v>
      </c>
      <c r="S134" s="31">
        <f t="shared" si="5"/>
        <v>82656</v>
      </c>
      <c r="T134" s="31">
        <f t="shared" si="6"/>
        <v>81067</v>
      </c>
    </row>
    <row r="135" spans="1:20">
      <c r="A135" s="27" t="s">
        <v>59</v>
      </c>
      <c r="B135" s="26">
        <v>69092</v>
      </c>
      <c r="C135" s="26">
        <v>5507258620</v>
      </c>
      <c r="D135" s="30">
        <v>2706757.3368407302</v>
      </c>
      <c r="E135" s="26">
        <v>79709.063567417295</v>
      </c>
      <c r="F135" s="26">
        <v>2722185</v>
      </c>
      <c r="G135" s="26">
        <v>80160</v>
      </c>
      <c r="H135" s="26">
        <v>37148</v>
      </c>
      <c r="I135" s="26">
        <v>3061287190</v>
      </c>
      <c r="J135" s="26">
        <v>569.927048562506</v>
      </c>
      <c r="K135" s="122">
        <v>82407.860180898002</v>
      </c>
      <c r="L135" s="26">
        <v>8611</v>
      </c>
      <c r="M135" s="26">
        <v>83060</v>
      </c>
      <c r="N135" s="26"/>
      <c r="R135" s="31">
        <f t="shared" si="7"/>
        <v>81067</v>
      </c>
      <c r="S135" s="31">
        <f t="shared" si="5"/>
        <v>83809</v>
      </c>
      <c r="T135" s="31">
        <f t="shared" si="6"/>
        <v>82032</v>
      </c>
    </row>
    <row r="136" spans="1:20">
      <c r="A136" s="27" t="s">
        <v>226</v>
      </c>
      <c r="B136" s="26">
        <v>69092</v>
      </c>
      <c r="C136" s="26">
        <v>5572753050</v>
      </c>
      <c r="D136" s="30">
        <v>2738961.6011115601</v>
      </c>
      <c r="E136" s="26">
        <v>80656.994297458397</v>
      </c>
      <c r="F136" s="26">
        <v>2752271</v>
      </c>
      <c r="G136" s="26">
        <v>81050</v>
      </c>
      <c r="H136" s="26">
        <v>37148</v>
      </c>
      <c r="I136" s="26">
        <v>3105949520</v>
      </c>
      <c r="J136" s="26">
        <v>564.90548616345404</v>
      </c>
      <c r="K136" s="122">
        <v>83610.141057392</v>
      </c>
      <c r="L136" s="26">
        <v>2243</v>
      </c>
      <c r="M136" s="26">
        <v>84270</v>
      </c>
      <c r="N136" s="26"/>
      <c r="R136" s="31">
        <f t="shared" si="7"/>
        <v>82032</v>
      </c>
      <c r="S136" s="31">
        <f t="shared" si="5"/>
        <v>85032</v>
      </c>
      <c r="T136" s="31">
        <f t="shared" si="6"/>
        <v>82979</v>
      </c>
    </row>
    <row r="137" spans="1:20">
      <c r="A137" s="27" t="s">
        <v>60</v>
      </c>
      <c r="B137" s="26">
        <v>69091</v>
      </c>
      <c r="C137" s="26">
        <v>5637064240</v>
      </c>
      <c r="D137" s="30">
        <v>2770591.56036242</v>
      </c>
      <c r="E137" s="26">
        <v>81588.980330289007</v>
      </c>
      <c r="F137" s="26">
        <v>2788723</v>
      </c>
      <c r="G137" s="26">
        <v>82120</v>
      </c>
      <c r="H137" s="26">
        <v>37147</v>
      </c>
      <c r="I137" s="26">
        <v>3155664840</v>
      </c>
      <c r="J137" s="26">
        <v>569.00069992193096</v>
      </c>
      <c r="K137" s="122">
        <v>84950.731956820193</v>
      </c>
      <c r="L137" s="26">
        <v>1788</v>
      </c>
      <c r="M137" s="26">
        <v>85400</v>
      </c>
      <c r="N137" s="26"/>
      <c r="R137" s="31">
        <f t="shared" si="7"/>
        <v>82979</v>
      </c>
      <c r="S137" s="31">
        <f t="shared" si="5"/>
        <v>86395</v>
      </c>
      <c r="T137" s="31">
        <f t="shared" si="6"/>
        <v>83867</v>
      </c>
    </row>
    <row r="138" spans="1:20">
      <c r="A138" s="27" t="s">
        <v>227</v>
      </c>
      <c r="B138" s="26">
        <v>69092</v>
      </c>
      <c r="C138" s="26">
        <v>5697820730</v>
      </c>
      <c r="D138" s="30">
        <v>2800244.7113992898</v>
      </c>
      <c r="E138" s="26">
        <v>82467.155821223801</v>
      </c>
      <c r="F138" s="26">
        <v>2812541</v>
      </c>
      <c r="G138" s="26">
        <v>82820</v>
      </c>
      <c r="H138" s="26">
        <v>37148</v>
      </c>
      <c r="I138" s="26">
        <v>3199492220</v>
      </c>
      <c r="J138" s="26">
        <v>594.72103477979897</v>
      </c>
      <c r="K138" s="122">
        <v>86128.249703887093</v>
      </c>
      <c r="L138" s="26">
        <v>2296</v>
      </c>
      <c r="M138" s="26">
        <v>86860</v>
      </c>
      <c r="N138" s="26"/>
      <c r="R138" s="31">
        <f t="shared" si="7"/>
        <v>83867</v>
      </c>
      <c r="S138" s="31">
        <f t="shared" si="5"/>
        <v>87592</v>
      </c>
      <c r="T138" s="31">
        <f t="shared" si="6"/>
        <v>84748</v>
      </c>
    </row>
    <row r="139" spans="1:20">
      <c r="A139" s="27" t="s">
        <v>61</v>
      </c>
      <c r="B139" s="26">
        <v>69092</v>
      </c>
      <c r="C139" s="26">
        <v>5757361410</v>
      </c>
      <c r="D139" s="30">
        <v>2829665.4934290498</v>
      </c>
      <c r="E139" s="26">
        <v>83328.915214496606</v>
      </c>
      <c r="F139" s="26">
        <v>2847781</v>
      </c>
      <c r="G139" s="26">
        <v>83860</v>
      </c>
      <c r="H139" s="26">
        <v>37147</v>
      </c>
      <c r="I139" s="26">
        <v>3249814890</v>
      </c>
      <c r="J139" s="26">
        <v>580.44423506608803</v>
      </c>
      <c r="K139" s="122">
        <v>87485.258298112894</v>
      </c>
      <c r="L139" s="26">
        <v>2089</v>
      </c>
      <c r="M139" s="26">
        <v>88070</v>
      </c>
      <c r="N139" s="26"/>
      <c r="R139" s="31">
        <f t="shared" si="7"/>
        <v>84748</v>
      </c>
      <c r="S139" s="31">
        <f t="shared" si="5"/>
        <v>88973</v>
      </c>
      <c r="T139" s="31">
        <f t="shared" si="6"/>
        <v>85798</v>
      </c>
    </row>
    <row r="140" spans="1:20">
      <c r="A140" s="27" t="s">
        <v>228</v>
      </c>
      <c r="B140" s="26">
        <v>69091</v>
      </c>
      <c r="C140" s="26">
        <v>5828591280</v>
      </c>
      <c r="D140" s="30">
        <v>2864720.7016398599</v>
      </c>
      <c r="E140" s="26">
        <v>84361.078577528097</v>
      </c>
      <c r="F140" s="26">
        <v>2883333</v>
      </c>
      <c r="G140" s="26">
        <v>84910</v>
      </c>
      <c r="H140" s="26">
        <v>37148</v>
      </c>
      <c r="I140" s="26">
        <v>3300727060</v>
      </c>
      <c r="J140" s="26">
        <v>603.94271562399001</v>
      </c>
      <c r="K140" s="122">
        <v>88853.425756433702</v>
      </c>
      <c r="L140" s="26">
        <v>1611</v>
      </c>
      <c r="M140" s="26">
        <v>89450</v>
      </c>
      <c r="N140" s="26"/>
      <c r="R140" s="31">
        <f t="shared" ref="R140:R171" si="8">ROUND(D140*$Q$6,0)</f>
        <v>85798</v>
      </c>
      <c r="S140" s="31">
        <f t="shared" si="5"/>
        <v>90364</v>
      </c>
      <c r="T140" s="31">
        <f t="shared" si="6"/>
        <v>86772</v>
      </c>
    </row>
    <row r="141" spans="1:20">
      <c r="A141" s="27" t="s">
        <v>62</v>
      </c>
      <c r="B141" s="26">
        <v>69092</v>
      </c>
      <c r="C141" s="26">
        <v>5894841480</v>
      </c>
      <c r="D141" s="30">
        <v>2897240.0614108699</v>
      </c>
      <c r="E141" s="26">
        <v>85318.726914838102</v>
      </c>
      <c r="F141" s="26">
        <v>2907532</v>
      </c>
      <c r="G141" s="26">
        <v>85620</v>
      </c>
      <c r="H141" s="26">
        <v>37147</v>
      </c>
      <c r="I141" s="26">
        <v>3348484050</v>
      </c>
      <c r="J141" s="26">
        <v>611.64037472743405</v>
      </c>
      <c r="K141" s="122">
        <v>90141.439416372697</v>
      </c>
      <c r="L141" s="26">
        <v>2814</v>
      </c>
      <c r="M141" s="26">
        <v>90840</v>
      </c>
      <c r="N141" s="26"/>
      <c r="R141" s="31">
        <f t="shared" si="8"/>
        <v>86772</v>
      </c>
      <c r="S141" s="31">
        <f t="shared" ref="S141:S204" si="9">ROUND(K141*$R$6,0)</f>
        <v>91674</v>
      </c>
      <c r="T141" s="31">
        <f t="shared" ref="T141:T204" si="10">R142</f>
        <v>87604</v>
      </c>
    </row>
    <row r="142" spans="1:20">
      <c r="A142" s="27" t="s">
        <v>229</v>
      </c>
      <c r="B142" s="26">
        <v>69091</v>
      </c>
      <c r="C142" s="26">
        <v>5951705610</v>
      </c>
      <c r="D142" s="116">
        <v>2925016.37507055</v>
      </c>
      <c r="E142" s="26">
        <v>86142.994167112905</v>
      </c>
      <c r="F142" s="26">
        <v>2943840</v>
      </c>
      <c r="G142" s="26">
        <v>86690</v>
      </c>
      <c r="H142" s="26">
        <v>37148</v>
      </c>
      <c r="I142" s="26">
        <v>3402844730</v>
      </c>
      <c r="J142" s="26">
        <v>615.65836653386395</v>
      </c>
      <c r="K142" s="123">
        <v>91602.367018412799</v>
      </c>
      <c r="L142" s="26">
        <v>1789</v>
      </c>
      <c r="M142" s="26">
        <v>92220</v>
      </c>
      <c r="N142" s="26"/>
      <c r="R142" s="31">
        <f t="shared" si="8"/>
        <v>87604</v>
      </c>
      <c r="S142" s="31">
        <f t="shared" si="9"/>
        <v>93160</v>
      </c>
      <c r="T142" s="31">
        <f t="shared" si="10"/>
        <v>88738</v>
      </c>
    </row>
    <row r="143" spans="1:20">
      <c r="A143" s="27" t="s">
        <v>63</v>
      </c>
      <c r="B143" s="26">
        <v>69092</v>
      </c>
      <c r="C143" s="26">
        <v>6028657120</v>
      </c>
      <c r="D143" s="30">
        <v>2962876.8756585401</v>
      </c>
      <c r="E143" s="26">
        <v>87255.501649973899</v>
      </c>
      <c r="F143" s="26">
        <v>2982643</v>
      </c>
      <c r="G143" s="26">
        <v>87830</v>
      </c>
      <c r="H143" s="26">
        <v>37147</v>
      </c>
      <c r="I143" s="26">
        <v>3456348690</v>
      </c>
      <c r="J143" s="26">
        <v>631.66678332032097</v>
      </c>
      <c r="K143" s="122">
        <v>93045.1635394513</v>
      </c>
      <c r="L143" s="26">
        <v>2113</v>
      </c>
      <c r="M143" s="26">
        <v>93770</v>
      </c>
      <c r="N143" s="26"/>
      <c r="R143" s="31">
        <f t="shared" si="8"/>
        <v>88738</v>
      </c>
      <c r="S143" s="31">
        <f t="shared" si="9"/>
        <v>94627</v>
      </c>
      <c r="T143" s="31">
        <f t="shared" si="10"/>
        <v>89734</v>
      </c>
    </row>
    <row r="144" spans="1:20">
      <c r="A144" s="27" t="s">
        <v>230</v>
      </c>
      <c r="B144" s="26">
        <v>69092</v>
      </c>
      <c r="C144" s="26">
        <v>6096244300</v>
      </c>
      <c r="D144" s="30">
        <v>2996126.6598882601</v>
      </c>
      <c r="E144" s="26">
        <v>88233.721704394105</v>
      </c>
      <c r="F144" s="26">
        <v>3000000</v>
      </c>
      <c r="G144" s="26">
        <v>88350</v>
      </c>
      <c r="H144" s="26">
        <v>37148</v>
      </c>
      <c r="I144" s="26">
        <v>3510362590</v>
      </c>
      <c r="J144" s="26">
        <v>630.14302250457604</v>
      </c>
      <c r="K144" s="122">
        <v>94496.677883062293</v>
      </c>
      <c r="L144" s="26">
        <v>13100</v>
      </c>
      <c r="M144" s="26">
        <v>95150</v>
      </c>
      <c r="N144" s="26"/>
      <c r="R144" s="31">
        <f t="shared" si="8"/>
        <v>89734</v>
      </c>
      <c r="S144" s="31">
        <f t="shared" si="9"/>
        <v>96103</v>
      </c>
      <c r="T144" s="31">
        <f t="shared" si="10"/>
        <v>90059</v>
      </c>
    </row>
    <row r="145" spans="1:20">
      <c r="A145" s="27" t="s">
        <v>64</v>
      </c>
      <c r="B145" s="26">
        <v>69091</v>
      </c>
      <c r="C145" s="26">
        <v>6118203120</v>
      </c>
      <c r="D145" s="30">
        <v>3006984.72081747</v>
      </c>
      <c r="E145" s="26">
        <v>88552.823377863897</v>
      </c>
      <c r="F145" s="26">
        <v>3024334</v>
      </c>
      <c r="G145" s="26">
        <v>89060</v>
      </c>
      <c r="H145" s="26">
        <v>37147</v>
      </c>
      <c r="I145" s="26">
        <v>3560748870</v>
      </c>
      <c r="J145" s="26">
        <v>638.76638759522905</v>
      </c>
      <c r="K145" s="122">
        <v>95855.624141922599</v>
      </c>
      <c r="L145" s="26">
        <v>2994</v>
      </c>
      <c r="M145" s="26">
        <v>96530</v>
      </c>
      <c r="N145" s="26"/>
      <c r="R145" s="31">
        <f t="shared" si="8"/>
        <v>90059</v>
      </c>
      <c r="S145" s="31">
        <f t="shared" si="9"/>
        <v>97485</v>
      </c>
      <c r="T145" s="31">
        <f t="shared" si="10"/>
        <v>91149</v>
      </c>
    </row>
    <row r="146" spans="1:20">
      <c r="A146" s="27" t="s">
        <v>231</v>
      </c>
      <c r="B146" s="26">
        <v>69092</v>
      </c>
      <c r="C146" s="26">
        <v>6192186800</v>
      </c>
      <c r="D146" s="30">
        <v>3043368.0856973301</v>
      </c>
      <c r="E146" s="26">
        <v>89622.3412261911</v>
      </c>
      <c r="F146" s="26">
        <v>3063205</v>
      </c>
      <c r="G146" s="26">
        <v>90210</v>
      </c>
      <c r="H146" s="26">
        <v>37148</v>
      </c>
      <c r="I146" s="26">
        <v>3617292480</v>
      </c>
      <c r="J146" s="26">
        <v>647.067056099924</v>
      </c>
      <c r="K146" s="122">
        <v>97375.160977710693</v>
      </c>
      <c r="L146" s="26">
        <v>2095</v>
      </c>
      <c r="M146" s="26">
        <v>97960</v>
      </c>
      <c r="N146" s="26"/>
      <c r="R146" s="31">
        <f t="shared" si="8"/>
        <v>91149</v>
      </c>
      <c r="S146" s="31">
        <f t="shared" si="9"/>
        <v>99031</v>
      </c>
      <c r="T146" s="31">
        <f t="shared" si="10"/>
        <v>92298</v>
      </c>
    </row>
    <row r="147" spans="1:20">
      <c r="A147" s="27" t="s">
        <v>65</v>
      </c>
      <c r="B147" s="26">
        <v>69092</v>
      </c>
      <c r="C147" s="26">
        <v>6270707260</v>
      </c>
      <c r="D147" s="30">
        <v>3081738.87396514</v>
      </c>
      <c r="E147" s="26">
        <v>90758.803624153297</v>
      </c>
      <c r="F147" s="26">
        <v>3100000</v>
      </c>
      <c r="G147" s="26">
        <v>91290</v>
      </c>
      <c r="H147" s="26">
        <v>37147</v>
      </c>
      <c r="I147" s="26">
        <v>3671281240</v>
      </c>
      <c r="J147" s="26">
        <v>669.62489568471199</v>
      </c>
      <c r="K147" s="122">
        <v>98831.163754811903</v>
      </c>
      <c r="L147" s="26">
        <v>2235</v>
      </c>
      <c r="M147" s="26">
        <v>99640</v>
      </c>
      <c r="N147" s="26"/>
      <c r="R147" s="31">
        <f t="shared" si="8"/>
        <v>92298</v>
      </c>
      <c r="S147" s="31">
        <f t="shared" si="9"/>
        <v>100511</v>
      </c>
      <c r="T147" s="31">
        <f t="shared" si="10"/>
        <v>93355</v>
      </c>
    </row>
    <row r="148" spans="1:20">
      <c r="A148" s="27" t="s">
        <v>232</v>
      </c>
      <c r="B148" s="26">
        <v>69091</v>
      </c>
      <c r="C148" s="26">
        <v>6342294130</v>
      </c>
      <c r="D148" s="30">
        <v>3117028.4098652499</v>
      </c>
      <c r="E148" s="26">
        <v>91796.241623366193</v>
      </c>
      <c r="F148" s="26">
        <v>3137436</v>
      </c>
      <c r="G148" s="26">
        <v>92390</v>
      </c>
      <c r="H148" s="26">
        <v>37148</v>
      </c>
      <c r="I148" s="26">
        <v>3724380980</v>
      </c>
      <c r="J148" s="26">
        <v>657.05303111876799</v>
      </c>
      <c r="K148" s="122">
        <v>100257.91375040299</v>
      </c>
      <c r="L148" s="26">
        <v>1941</v>
      </c>
      <c r="M148" s="26">
        <v>101030</v>
      </c>
      <c r="N148" s="26"/>
      <c r="R148" s="31">
        <f t="shared" si="8"/>
        <v>93355</v>
      </c>
      <c r="S148" s="31">
        <f t="shared" si="9"/>
        <v>101962</v>
      </c>
      <c r="T148" s="31">
        <f t="shared" si="10"/>
        <v>94553</v>
      </c>
    </row>
    <row r="149" spans="1:20">
      <c r="A149" s="27" t="s">
        <v>66</v>
      </c>
      <c r="B149" s="26">
        <v>69092</v>
      </c>
      <c r="C149" s="26">
        <v>6423439020</v>
      </c>
      <c r="D149" s="30">
        <v>3157014.5472124098</v>
      </c>
      <c r="E149" s="26">
        <v>92969.359983789705</v>
      </c>
      <c r="F149" s="26">
        <v>3175755</v>
      </c>
      <c r="G149" s="26">
        <v>93520</v>
      </c>
      <c r="H149" s="26">
        <v>37147</v>
      </c>
      <c r="I149" s="26">
        <v>3782683880</v>
      </c>
      <c r="J149" s="26">
        <v>670.64573182221898</v>
      </c>
      <c r="K149" s="122">
        <v>101830.13110076101</v>
      </c>
      <c r="L149" s="26">
        <v>1978</v>
      </c>
      <c r="M149" s="26">
        <v>102510</v>
      </c>
      <c r="N149" s="26"/>
      <c r="R149" s="31">
        <f t="shared" si="8"/>
        <v>94553</v>
      </c>
      <c r="S149" s="31">
        <f t="shared" si="9"/>
        <v>103561</v>
      </c>
      <c r="T149" s="31">
        <f t="shared" si="10"/>
        <v>95661</v>
      </c>
    </row>
    <row r="150" spans="1:20">
      <c r="A150" s="27" t="s">
        <v>233</v>
      </c>
      <c r="B150" s="26">
        <v>69091</v>
      </c>
      <c r="C150" s="26">
        <v>6498747810</v>
      </c>
      <c r="D150" s="30">
        <v>3194031.97970792</v>
      </c>
      <c r="E150" s="26">
        <v>94060.699801710696</v>
      </c>
      <c r="F150" s="26">
        <v>3207963</v>
      </c>
      <c r="G150" s="26">
        <v>94470</v>
      </c>
      <c r="H150" s="26">
        <v>37148</v>
      </c>
      <c r="I150" s="26">
        <v>3840037260</v>
      </c>
      <c r="J150" s="26">
        <v>682.99690427479197</v>
      </c>
      <c r="K150" s="122">
        <v>103371.305588456</v>
      </c>
      <c r="L150" s="26">
        <v>2212</v>
      </c>
      <c r="M150" s="26">
        <v>104130</v>
      </c>
      <c r="N150" s="26"/>
      <c r="R150" s="31">
        <f t="shared" si="8"/>
        <v>95661</v>
      </c>
      <c r="S150" s="31">
        <f t="shared" si="9"/>
        <v>105129</v>
      </c>
      <c r="T150" s="31">
        <f t="shared" si="10"/>
        <v>96705</v>
      </c>
    </row>
    <row r="151" spans="1:20">
      <c r="A151" s="27" t="s">
        <v>67</v>
      </c>
      <c r="B151" s="26">
        <v>69092</v>
      </c>
      <c r="C151" s="26">
        <v>6569659290</v>
      </c>
      <c r="D151" s="30">
        <v>3228881.0868552001</v>
      </c>
      <c r="E151" s="26">
        <v>95085.672581485502</v>
      </c>
      <c r="F151" s="26">
        <v>3249996</v>
      </c>
      <c r="G151" s="26">
        <v>95710</v>
      </c>
      <c r="H151" s="26">
        <v>37147</v>
      </c>
      <c r="I151" s="26">
        <v>3898263440</v>
      </c>
      <c r="J151" s="26">
        <v>685.35082240826898</v>
      </c>
      <c r="K151" s="122">
        <v>104941.541443454</v>
      </c>
      <c r="L151" s="26">
        <v>2164</v>
      </c>
      <c r="M151" s="26">
        <v>105690</v>
      </c>
      <c r="N151" s="26"/>
      <c r="R151" s="31">
        <f t="shared" si="8"/>
        <v>96705</v>
      </c>
      <c r="S151" s="31">
        <f t="shared" si="9"/>
        <v>106726</v>
      </c>
      <c r="T151" s="31">
        <f t="shared" si="10"/>
        <v>97856</v>
      </c>
    </row>
    <row r="152" spans="1:20">
      <c r="A152" s="27" t="s">
        <v>234</v>
      </c>
      <c r="B152" s="26">
        <v>69092</v>
      </c>
      <c r="C152" s="26">
        <v>6649741890</v>
      </c>
      <c r="D152" s="30">
        <v>3267317.73247264</v>
      </c>
      <c r="E152" s="26">
        <v>96244.7445435072</v>
      </c>
      <c r="F152" s="26">
        <v>3290000</v>
      </c>
      <c r="G152" s="26">
        <v>96890</v>
      </c>
      <c r="H152" s="26">
        <v>37148</v>
      </c>
      <c r="I152" s="26">
        <v>3954933890</v>
      </c>
      <c r="J152" s="26">
        <v>698.08342306449799</v>
      </c>
      <c r="K152" s="122">
        <v>106464.248142564</v>
      </c>
      <c r="L152" s="26">
        <v>2882</v>
      </c>
      <c r="M152" s="26">
        <v>107250</v>
      </c>
      <c r="N152" s="26"/>
      <c r="R152" s="31">
        <f t="shared" si="8"/>
        <v>97856</v>
      </c>
      <c r="S152" s="31">
        <f t="shared" si="9"/>
        <v>108274</v>
      </c>
      <c r="T152" s="31">
        <f t="shared" si="10"/>
        <v>99038</v>
      </c>
    </row>
    <row r="153" spans="1:20">
      <c r="A153" s="27" t="s">
        <v>68</v>
      </c>
      <c r="B153" s="26">
        <v>69091</v>
      </c>
      <c r="C153" s="26">
        <v>6728073100</v>
      </c>
      <c r="D153" s="30">
        <v>3306785.4463823</v>
      </c>
      <c r="E153" s="26">
        <v>97379.8772633193</v>
      </c>
      <c r="F153" s="26">
        <v>3326763</v>
      </c>
      <c r="G153" s="26">
        <v>97970</v>
      </c>
      <c r="H153" s="26">
        <v>37147</v>
      </c>
      <c r="I153" s="26">
        <v>4017630410</v>
      </c>
      <c r="J153" s="26">
        <v>705.88779713032</v>
      </c>
      <c r="K153" s="122">
        <v>108154.90914474901</v>
      </c>
      <c r="L153" s="26">
        <v>1832</v>
      </c>
      <c r="M153" s="26">
        <v>108970</v>
      </c>
      <c r="N153" s="26"/>
      <c r="R153" s="31">
        <f t="shared" si="8"/>
        <v>99038</v>
      </c>
      <c r="S153" s="31">
        <f t="shared" si="9"/>
        <v>109994</v>
      </c>
      <c r="T153" s="31">
        <f t="shared" si="10"/>
        <v>100197</v>
      </c>
    </row>
    <row r="154" spans="1:20">
      <c r="A154" s="27" t="s">
        <v>235</v>
      </c>
      <c r="B154" s="26">
        <v>69092</v>
      </c>
      <c r="C154" s="26">
        <v>6806906900</v>
      </c>
      <c r="D154" s="30">
        <v>3345489.9075869801</v>
      </c>
      <c r="E154" s="26">
        <v>98519.465350547005</v>
      </c>
      <c r="F154" s="26">
        <v>3366660</v>
      </c>
      <c r="G154" s="26">
        <v>99140</v>
      </c>
      <c r="H154" s="26">
        <v>37148</v>
      </c>
      <c r="I154" s="26">
        <v>4077335350</v>
      </c>
      <c r="J154" s="26">
        <v>709.91638850005302</v>
      </c>
      <c r="K154" s="122">
        <v>109759.21583934499</v>
      </c>
      <c r="L154" s="26">
        <v>2696</v>
      </c>
      <c r="M154" s="26">
        <v>110520</v>
      </c>
      <c r="N154" s="26"/>
      <c r="R154" s="31">
        <f t="shared" si="8"/>
        <v>100197</v>
      </c>
      <c r="S154" s="31">
        <f t="shared" si="9"/>
        <v>111625</v>
      </c>
      <c r="T154" s="31">
        <f t="shared" si="10"/>
        <v>101447</v>
      </c>
    </row>
    <row r="155" spans="1:20">
      <c r="A155" s="27" t="s">
        <v>69</v>
      </c>
      <c r="B155" s="26">
        <v>69092</v>
      </c>
      <c r="C155" s="26">
        <v>6891901330</v>
      </c>
      <c r="D155" s="30">
        <v>3387221.3634718899</v>
      </c>
      <c r="E155" s="26">
        <v>99749.628466392605</v>
      </c>
      <c r="F155" s="26">
        <v>3403358</v>
      </c>
      <c r="G155" s="26">
        <v>100220</v>
      </c>
      <c r="H155" s="26">
        <v>37147</v>
      </c>
      <c r="I155" s="26">
        <v>4136782100</v>
      </c>
      <c r="J155" s="26">
        <v>723.73691011387098</v>
      </c>
      <c r="K155" s="122">
        <v>111362.481492448</v>
      </c>
      <c r="L155" s="26">
        <v>2428</v>
      </c>
      <c r="M155" s="26">
        <v>112250</v>
      </c>
      <c r="N155" s="26"/>
      <c r="R155" s="31">
        <f t="shared" si="8"/>
        <v>101447</v>
      </c>
      <c r="S155" s="31">
        <f t="shared" si="9"/>
        <v>113256</v>
      </c>
      <c r="T155" s="31">
        <f t="shared" si="10"/>
        <v>102607</v>
      </c>
    </row>
    <row r="156" spans="1:20">
      <c r="A156" s="27" t="s">
        <v>236</v>
      </c>
      <c r="B156" s="26">
        <v>69091</v>
      </c>
      <c r="C156" s="26">
        <v>6970565820</v>
      </c>
      <c r="D156" s="30">
        <v>3425958.6310662702</v>
      </c>
      <c r="E156" s="26">
        <v>100889.635697847</v>
      </c>
      <c r="F156" s="26">
        <v>3449990</v>
      </c>
      <c r="G156" s="26">
        <v>101600</v>
      </c>
      <c r="H156" s="26">
        <v>37148</v>
      </c>
      <c r="I156" s="26">
        <v>4199860580</v>
      </c>
      <c r="J156" s="26">
        <v>729.02546570474794</v>
      </c>
      <c r="K156" s="122">
        <v>113057.515344029</v>
      </c>
      <c r="L156" s="26">
        <v>2462</v>
      </c>
      <c r="M156" s="26">
        <v>113980</v>
      </c>
      <c r="N156" s="26"/>
      <c r="R156" s="31">
        <f t="shared" si="8"/>
        <v>102607</v>
      </c>
      <c r="S156" s="31">
        <f t="shared" si="9"/>
        <v>114979</v>
      </c>
      <c r="T156" s="31">
        <f t="shared" si="10"/>
        <v>103972</v>
      </c>
    </row>
    <row r="157" spans="1:20">
      <c r="A157" s="27" t="s">
        <v>70</v>
      </c>
      <c r="B157" s="26">
        <v>69092</v>
      </c>
      <c r="C157" s="26">
        <v>7063390670</v>
      </c>
      <c r="D157" s="30">
        <v>3471528.3504602499</v>
      </c>
      <c r="E157" s="26">
        <v>102231.671828865</v>
      </c>
      <c r="F157" s="26">
        <v>3495960</v>
      </c>
      <c r="G157" s="26">
        <v>102950</v>
      </c>
      <c r="H157" s="26">
        <v>37147</v>
      </c>
      <c r="I157" s="26">
        <v>4261971560</v>
      </c>
      <c r="J157" s="26">
        <v>729.99703879182698</v>
      </c>
      <c r="K157" s="122">
        <v>114732.591057151</v>
      </c>
      <c r="L157" s="26">
        <v>1899</v>
      </c>
      <c r="M157" s="26">
        <v>115530</v>
      </c>
      <c r="N157" s="26"/>
      <c r="R157" s="31">
        <f t="shared" si="8"/>
        <v>103972</v>
      </c>
      <c r="S157" s="31">
        <f t="shared" si="9"/>
        <v>116683</v>
      </c>
      <c r="T157" s="31">
        <f t="shared" si="10"/>
        <v>105033</v>
      </c>
    </row>
    <row r="158" spans="1:20">
      <c r="A158" s="27" t="s">
        <v>237</v>
      </c>
      <c r="B158" s="26">
        <v>69091</v>
      </c>
      <c r="C158" s="26">
        <v>7135319050</v>
      </c>
      <c r="D158" s="30">
        <v>3506932.7341187699</v>
      </c>
      <c r="E158" s="26">
        <v>103274.218783922</v>
      </c>
      <c r="F158" s="26">
        <v>3526190</v>
      </c>
      <c r="G158" s="26">
        <v>103840</v>
      </c>
      <c r="H158" s="26">
        <v>37148</v>
      </c>
      <c r="I158" s="26">
        <v>4326796460</v>
      </c>
      <c r="J158" s="26">
        <v>743.10907720469402</v>
      </c>
      <c r="K158" s="122">
        <v>116474.54667815199</v>
      </c>
      <c r="L158" s="26">
        <v>6199</v>
      </c>
      <c r="M158" s="26">
        <v>117260</v>
      </c>
      <c r="N158" s="26"/>
      <c r="R158" s="31">
        <f t="shared" si="8"/>
        <v>105033</v>
      </c>
      <c r="S158" s="31">
        <f t="shared" si="9"/>
        <v>118455</v>
      </c>
      <c r="T158" s="31">
        <f t="shared" si="10"/>
        <v>106338</v>
      </c>
    </row>
    <row r="159" spans="1:20">
      <c r="A159" s="27" t="s">
        <v>71</v>
      </c>
      <c r="B159" s="26">
        <v>69092</v>
      </c>
      <c r="C159" s="26">
        <v>7224065110</v>
      </c>
      <c r="D159" s="30">
        <v>3550501.9272998301</v>
      </c>
      <c r="E159" s="26">
        <v>104557.18621548</v>
      </c>
      <c r="F159" s="26">
        <v>3574970</v>
      </c>
      <c r="G159" s="26">
        <v>105280</v>
      </c>
      <c r="H159" s="26">
        <v>37147</v>
      </c>
      <c r="I159" s="26">
        <v>4389942080</v>
      </c>
      <c r="J159" s="26">
        <v>752.31612243249697</v>
      </c>
      <c r="K159" s="122">
        <v>118177.566963684</v>
      </c>
      <c r="L159" s="26">
        <v>2516</v>
      </c>
      <c r="M159" s="26">
        <v>118990</v>
      </c>
      <c r="N159" s="26"/>
      <c r="R159" s="31">
        <f t="shared" si="8"/>
        <v>106338</v>
      </c>
      <c r="S159" s="31">
        <f t="shared" si="9"/>
        <v>120187</v>
      </c>
      <c r="T159" s="31">
        <f t="shared" si="10"/>
        <v>107731</v>
      </c>
    </row>
    <row r="160" spans="1:20">
      <c r="A160" s="27" t="s">
        <v>238</v>
      </c>
      <c r="B160" s="26">
        <v>69092</v>
      </c>
      <c r="C160" s="26">
        <v>7318758140</v>
      </c>
      <c r="D160" s="30">
        <v>3597015.9391101701</v>
      </c>
      <c r="E160" s="26">
        <v>105927.721588606</v>
      </c>
      <c r="F160" s="26">
        <v>3619485</v>
      </c>
      <c r="G160" s="26">
        <v>106590</v>
      </c>
      <c r="H160" s="26">
        <v>37148</v>
      </c>
      <c r="I160" s="26">
        <v>4456742730</v>
      </c>
      <c r="J160" s="26">
        <v>766.36271131689398</v>
      </c>
      <c r="K160" s="122">
        <v>119972.615753203</v>
      </c>
      <c r="L160" s="26">
        <v>2057</v>
      </c>
      <c r="M160" s="26">
        <v>120890</v>
      </c>
      <c r="N160" s="26"/>
      <c r="R160" s="31">
        <f t="shared" si="8"/>
        <v>107731</v>
      </c>
      <c r="S160" s="31">
        <f t="shared" si="9"/>
        <v>122012</v>
      </c>
      <c r="T160" s="31">
        <f t="shared" si="10"/>
        <v>109153</v>
      </c>
    </row>
    <row r="161" spans="1:20">
      <c r="A161" s="27" t="s">
        <v>72</v>
      </c>
      <c r="B161" s="26">
        <v>69091</v>
      </c>
      <c r="C161" s="26">
        <v>7415257920</v>
      </c>
      <c r="D161" s="30">
        <v>3644511.67427016</v>
      </c>
      <c r="E161" s="26">
        <v>107325.960255315</v>
      </c>
      <c r="F161" s="26">
        <v>3668854</v>
      </c>
      <c r="G161" s="26">
        <v>108040</v>
      </c>
      <c r="H161" s="26">
        <v>37148</v>
      </c>
      <c r="I161" s="26">
        <v>4522055300</v>
      </c>
      <c r="J161" s="26">
        <v>764.12442123398205</v>
      </c>
      <c r="K161" s="122">
        <v>121730.78766017</v>
      </c>
      <c r="L161" s="26">
        <v>1989</v>
      </c>
      <c r="M161" s="26">
        <v>122610</v>
      </c>
      <c r="N161" s="26"/>
      <c r="R161" s="31">
        <f t="shared" si="8"/>
        <v>109153</v>
      </c>
      <c r="S161" s="31">
        <f t="shared" si="9"/>
        <v>123800</v>
      </c>
      <c r="T161" s="31">
        <f t="shared" si="10"/>
        <v>110600</v>
      </c>
    </row>
    <row r="162" spans="1:20">
      <c r="A162" s="27" t="s">
        <v>239</v>
      </c>
      <c r="B162" s="26">
        <v>69092</v>
      </c>
      <c r="C162" s="26">
        <v>7513669640</v>
      </c>
      <c r="D162" s="30">
        <v>3692829.7776153502</v>
      </c>
      <c r="E162" s="26">
        <v>108748.76454582201</v>
      </c>
      <c r="F162" s="26">
        <v>3714065</v>
      </c>
      <c r="G162" s="26">
        <v>109370</v>
      </c>
      <c r="H162" s="26">
        <v>37147</v>
      </c>
      <c r="I162" s="26">
        <v>4588702670</v>
      </c>
      <c r="J162" s="26">
        <v>780.11793684550503</v>
      </c>
      <c r="K162" s="122">
        <v>123528.216814278</v>
      </c>
      <c r="L162" s="26">
        <v>1833</v>
      </c>
      <c r="M162" s="26">
        <v>124510</v>
      </c>
      <c r="N162" s="26"/>
      <c r="R162" s="31">
        <f t="shared" si="8"/>
        <v>110600</v>
      </c>
      <c r="S162" s="31">
        <f t="shared" si="9"/>
        <v>125628</v>
      </c>
      <c r="T162" s="31">
        <f t="shared" si="10"/>
        <v>112008</v>
      </c>
    </row>
    <row r="163" spans="1:20">
      <c r="A163" s="27" t="s">
        <v>73</v>
      </c>
      <c r="B163" s="26">
        <v>69092</v>
      </c>
      <c r="C163" s="26">
        <v>7610406810</v>
      </c>
      <c r="D163" s="30">
        <v>3739835.6473253001</v>
      </c>
      <c r="E163" s="26">
        <v>110148.885688647</v>
      </c>
      <c r="F163" s="26">
        <v>3764850</v>
      </c>
      <c r="G163" s="26">
        <v>110870</v>
      </c>
      <c r="H163" s="26">
        <v>37148</v>
      </c>
      <c r="I163" s="26">
        <v>4658465860</v>
      </c>
      <c r="J163" s="26">
        <v>782.814929471303</v>
      </c>
      <c r="K163" s="122">
        <v>125402.87121783099</v>
      </c>
      <c r="L163" s="26">
        <v>2461</v>
      </c>
      <c r="M163" s="26">
        <v>126240</v>
      </c>
      <c r="N163" s="26"/>
      <c r="R163" s="31">
        <f t="shared" si="8"/>
        <v>112008</v>
      </c>
      <c r="S163" s="31">
        <f t="shared" si="9"/>
        <v>127535</v>
      </c>
      <c r="T163" s="31">
        <f t="shared" si="10"/>
        <v>113548</v>
      </c>
    </row>
    <row r="164" spans="1:20">
      <c r="A164" s="27" t="s">
        <v>240</v>
      </c>
      <c r="B164" s="26">
        <v>69091</v>
      </c>
      <c r="C164" s="26">
        <v>7713831970</v>
      </c>
      <c r="D164" s="30">
        <v>3791237.0613104398</v>
      </c>
      <c r="E164" s="26">
        <v>111647.42108234001</v>
      </c>
      <c r="F164" s="26">
        <v>3816666</v>
      </c>
      <c r="G164" s="26">
        <v>112400</v>
      </c>
      <c r="H164" s="26">
        <v>37147</v>
      </c>
      <c r="I164" s="26">
        <v>4724472140</v>
      </c>
      <c r="J164" s="26">
        <v>789.851912671278</v>
      </c>
      <c r="K164" s="122">
        <v>127183.14103426901</v>
      </c>
      <c r="L164" s="26">
        <v>4078</v>
      </c>
      <c r="M164" s="26">
        <v>127970</v>
      </c>
      <c r="N164" s="26"/>
      <c r="R164" s="31">
        <f t="shared" si="8"/>
        <v>113548</v>
      </c>
      <c r="S164" s="31">
        <f t="shared" si="9"/>
        <v>129345</v>
      </c>
      <c r="T164" s="31">
        <f t="shared" si="10"/>
        <v>115131</v>
      </c>
    </row>
    <row r="165" spans="1:20">
      <c r="A165" s="27" t="s">
        <v>74</v>
      </c>
      <c r="B165" s="26">
        <v>69092</v>
      </c>
      <c r="C165" s="26">
        <v>7821496090</v>
      </c>
      <c r="D165" s="30">
        <v>3844106.2177241901</v>
      </c>
      <c r="E165" s="26">
        <v>113204.07702773099</v>
      </c>
      <c r="F165" s="26">
        <v>3870775</v>
      </c>
      <c r="G165" s="26">
        <v>113990</v>
      </c>
      <c r="H165" s="26">
        <v>37148</v>
      </c>
      <c r="I165" s="26">
        <v>4793376160</v>
      </c>
      <c r="J165" s="26">
        <v>805.511763755787</v>
      </c>
      <c r="K165" s="122">
        <v>129034.56875201801</v>
      </c>
      <c r="L165" s="26">
        <v>2714</v>
      </c>
      <c r="M165" s="26">
        <v>129870</v>
      </c>
      <c r="N165" s="26"/>
      <c r="R165" s="31">
        <f t="shared" si="8"/>
        <v>115131</v>
      </c>
      <c r="S165" s="31">
        <f t="shared" si="9"/>
        <v>131228</v>
      </c>
      <c r="T165" s="31">
        <f t="shared" si="10"/>
        <v>116693</v>
      </c>
    </row>
    <row r="166" spans="1:20">
      <c r="A166" s="27" t="s">
        <v>241</v>
      </c>
      <c r="B166" s="26">
        <v>69091</v>
      </c>
      <c r="C166" s="26">
        <v>7927954390</v>
      </c>
      <c r="D166" s="30">
        <v>3896262.9200040498</v>
      </c>
      <c r="E166" s="26">
        <v>114746.557294003</v>
      </c>
      <c r="F166" s="26">
        <v>3920890</v>
      </c>
      <c r="G166" s="26">
        <v>115470</v>
      </c>
      <c r="H166" s="26">
        <v>37147</v>
      </c>
      <c r="I166" s="26">
        <v>4861240730</v>
      </c>
      <c r="J166" s="26">
        <v>813.72126955070303</v>
      </c>
      <c r="K166" s="122">
        <v>130864.961638894</v>
      </c>
      <c r="L166" s="26">
        <v>1720</v>
      </c>
      <c r="M166" s="26">
        <v>131770</v>
      </c>
      <c r="N166" s="26"/>
      <c r="R166" s="31">
        <f t="shared" si="8"/>
        <v>116693</v>
      </c>
      <c r="S166" s="31">
        <f t="shared" si="9"/>
        <v>133090</v>
      </c>
      <c r="T166" s="31">
        <f t="shared" si="10"/>
        <v>118331</v>
      </c>
    </row>
    <row r="167" spans="1:20">
      <c r="A167" s="27" t="s">
        <v>75</v>
      </c>
      <c r="B167" s="26">
        <v>69092</v>
      </c>
      <c r="C167" s="26">
        <v>8038914960</v>
      </c>
      <c r="D167" s="30">
        <v>3950935.0303508299</v>
      </c>
      <c r="E167" s="26">
        <v>116350.879407167</v>
      </c>
      <c r="F167" s="26">
        <v>3980618</v>
      </c>
      <c r="G167" s="26">
        <v>117220</v>
      </c>
      <c r="H167" s="26">
        <v>37148</v>
      </c>
      <c r="I167" s="26">
        <v>4927152330</v>
      </c>
      <c r="J167" s="26">
        <v>819.74453537202498</v>
      </c>
      <c r="K167" s="122">
        <v>132635.73624421199</v>
      </c>
      <c r="L167" s="26">
        <v>2296</v>
      </c>
      <c r="M167" s="26">
        <v>133660</v>
      </c>
      <c r="N167" s="26"/>
      <c r="R167" s="31">
        <f t="shared" si="8"/>
        <v>118331</v>
      </c>
      <c r="S167" s="31">
        <f t="shared" si="9"/>
        <v>134891</v>
      </c>
      <c r="T167" s="31">
        <f t="shared" si="10"/>
        <v>119848</v>
      </c>
    </row>
    <row r="168" spans="1:20">
      <c r="A168" s="27" t="s">
        <v>242</v>
      </c>
      <c r="B168" s="26">
        <v>69092</v>
      </c>
      <c r="C168" s="26">
        <v>8142032440</v>
      </c>
      <c r="D168" s="30">
        <v>4001590.79247959</v>
      </c>
      <c r="E168" s="26">
        <v>117843.345684015</v>
      </c>
      <c r="F168" s="26">
        <v>4023545</v>
      </c>
      <c r="G168" s="26">
        <v>118490</v>
      </c>
      <c r="H168" s="26">
        <v>37147</v>
      </c>
      <c r="I168" s="26">
        <v>4998219700</v>
      </c>
      <c r="J168" s="26">
        <v>828.94424852612497</v>
      </c>
      <c r="K168" s="122">
        <v>134552.44568875001</v>
      </c>
      <c r="L168" s="26">
        <v>2187</v>
      </c>
      <c r="M168" s="26">
        <v>135560</v>
      </c>
      <c r="N168" s="26"/>
      <c r="R168" s="31">
        <f t="shared" si="8"/>
        <v>119848</v>
      </c>
      <c r="S168" s="31">
        <f t="shared" si="9"/>
        <v>136840</v>
      </c>
      <c r="T168" s="31">
        <f t="shared" si="10"/>
        <v>121403</v>
      </c>
    </row>
    <row r="169" spans="1:20">
      <c r="A169" s="27" t="s">
        <v>76</v>
      </c>
      <c r="B169" s="26">
        <v>69091</v>
      </c>
      <c r="C169" s="26">
        <v>8247499870</v>
      </c>
      <c r="D169" s="30">
        <v>4053529.85042914</v>
      </c>
      <c r="E169" s="26">
        <v>119371.551576905</v>
      </c>
      <c r="F169" s="26">
        <v>4082830</v>
      </c>
      <c r="G169" s="26">
        <v>120230</v>
      </c>
      <c r="H169" s="26">
        <v>37148</v>
      </c>
      <c r="I169" s="26">
        <v>5066454930</v>
      </c>
      <c r="J169" s="26">
        <v>840.23966296974197</v>
      </c>
      <c r="K169" s="122">
        <v>136385.67163777299</v>
      </c>
      <c r="L169" s="26">
        <v>12591</v>
      </c>
      <c r="M169" s="26">
        <v>137460</v>
      </c>
      <c r="N169" s="26"/>
      <c r="R169" s="31">
        <f t="shared" si="8"/>
        <v>121403</v>
      </c>
      <c r="S169" s="31">
        <f t="shared" si="9"/>
        <v>138704</v>
      </c>
      <c r="T169" s="31">
        <f t="shared" si="10"/>
        <v>123163</v>
      </c>
    </row>
    <row r="170" spans="1:20">
      <c r="A170" s="27" t="s">
        <v>243</v>
      </c>
      <c r="B170" s="26">
        <v>69092</v>
      </c>
      <c r="C170" s="26">
        <v>8367156620</v>
      </c>
      <c r="D170" s="30">
        <v>4112280.0265732598</v>
      </c>
      <c r="E170" s="26">
        <v>121101.67052625401</v>
      </c>
      <c r="F170" s="26">
        <v>4143474</v>
      </c>
      <c r="G170" s="26">
        <v>122020</v>
      </c>
      <c r="H170" s="26">
        <v>37147</v>
      </c>
      <c r="I170" s="26">
        <v>5137502200</v>
      </c>
      <c r="J170" s="26">
        <v>846.29698225967104</v>
      </c>
      <c r="K170" s="122">
        <v>138301.940937356</v>
      </c>
      <c r="L170" s="26">
        <v>12306</v>
      </c>
      <c r="M170" s="26">
        <v>139260</v>
      </c>
      <c r="N170" s="26"/>
      <c r="R170" s="31">
        <f t="shared" si="8"/>
        <v>123163</v>
      </c>
      <c r="S170" s="31">
        <f t="shared" si="9"/>
        <v>140653</v>
      </c>
      <c r="T170" s="31">
        <f t="shared" si="10"/>
        <v>124988</v>
      </c>
    </row>
    <row r="171" spans="1:20">
      <c r="A171" s="27" t="s">
        <v>77</v>
      </c>
      <c r="B171" s="26">
        <v>69092</v>
      </c>
      <c r="C171" s="26">
        <v>8491144360</v>
      </c>
      <c r="D171" s="30">
        <v>4173209.6918456499</v>
      </c>
      <c r="E171" s="26">
        <v>122896.20158629</v>
      </c>
      <c r="F171" s="26">
        <v>4200000</v>
      </c>
      <c r="G171" s="26">
        <v>123690</v>
      </c>
      <c r="H171" s="26">
        <v>37148</v>
      </c>
      <c r="I171" s="26">
        <v>5210211950</v>
      </c>
      <c r="J171" s="26">
        <v>858.153305696134</v>
      </c>
      <c r="K171" s="122">
        <v>140255.517120706</v>
      </c>
      <c r="L171" s="26">
        <v>2221</v>
      </c>
      <c r="M171" s="26">
        <v>141260</v>
      </c>
      <c r="N171" s="26"/>
      <c r="R171" s="31">
        <f t="shared" si="8"/>
        <v>124988</v>
      </c>
      <c r="S171" s="31">
        <f t="shared" si="9"/>
        <v>142640</v>
      </c>
      <c r="T171" s="31">
        <f t="shared" si="10"/>
        <v>126757</v>
      </c>
    </row>
    <row r="172" spans="1:20">
      <c r="A172" s="27" t="s">
        <v>244</v>
      </c>
      <c r="B172" s="26">
        <v>69091</v>
      </c>
      <c r="C172" s="26">
        <v>8611553010</v>
      </c>
      <c r="D172" s="30">
        <v>4232295.0679828003</v>
      </c>
      <c r="E172" s="26">
        <v>124640.73482798001</v>
      </c>
      <c r="F172" s="26">
        <v>4265420</v>
      </c>
      <c r="G172" s="26">
        <v>125610</v>
      </c>
      <c r="H172" s="26">
        <v>37147</v>
      </c>
      <c r="I172" s="26">
        <v>5281393510</v>
      </c>
      <c r="J172" s="26">
        <v>864.71265512692798</v>
      </c>
      <c r="K172" s="122">
        <v>142175.50569359501</v>
      </c>
      <c r="L172" s="26">
        <v>5525</v>
      </c>
      <c r="M172" s="26">
        <v>143160</v>
      </c>
      <c r="N172" s="26"/>
      <c r="R172" s="31">
        <f t="shared" ref="R172:R203" si="11">ROUND(D172*$Q$6,0)</f>
        <v>126757</v>
      </c>
      <c r="S172" s="31">
        <f t="shared" si="9"/>
        <v>144592</v>
      </c>
      <c r="T172" s="31">
        <f t="shared" si="10"/>
        <v>128700</v>
      </c>
    </row>
    <row r="173" spans="1:20">
      <c r="A173" s="27" t="s">
        <v>78</v>
      </c>
      <c r="B173" s="26">
        <v>69092</v>
      </c>
      <c r="C173" s="26">
        <v>8745015030</v>
      </c>
      <c r="D173" s="30">
        <v>4297149.4443784999</v>
      </c>
      <c r="E173" s="26">
        <v>126570.587477566</v>
      </c>
      <c r="F173" s="26">
        <v>4330434</v>
      </c>
      <c r="G173" s="26">
        <v>127530</v>
      </c>
      <c r="H173" s="26">
        <v>37148</v>
      </c>
      <c r="I173" s="26">
        <v>5355262160</v>
      </c>
      <c r="J173" s="26">
        <v>878.825239582211</v>
      </c>
      <c r="K173" s="122">
        <v>144160.17443738499</v>
      </c>
      <c r="L173" s="26">
        <v>2626</v>
      </c>
      <c r="M173" s="26">
        <v>145220</v>
      </c>
      <c r="N173" s="26"/>
      <c r="R173" s="31">
        <f t="shared" si="11"/>
        <v>128700</v>
      </c>
      <c r="S173" s="31">
        <f t="shared" si="9"/>
        <v>146611</v>
      </c>
      <c r="T173" s="31">
        <f t="shared" si="10"/>
        <v>130714</v>
      </c>
    </row>
    <row r="174" spans="1:20">
      <c r="A174" s="27" t="s">
        <v>245</v>
      </c>
      <c r="B174" s="26">
        <v>69091</v>
      </c>
      <c r="C174" s="26">
        <v>8880010530</v>
      </c>
      <c r="D174" s="30">
        <v>4364393.2889232999</v>
      </c>
      <c r="E174" s="26">
        <v>128526.299083816</v>
      </c>
      <c r="F174" s="26">
        <v>4399998</v>
      </c>
      <c r="G174" s="26">
        <v>129570</v>
      </c>
      <c r="H174" s="26">
        <v>37147</v>
      </c>
      <c r="I174" s="26">
        <v>5431517480</v>
      </c>
      <c r="J174" s="26">
        <v>883.49145287640897</v>
      </c>
      <c r="K174" s="122">
        <v>146216.854120117</v>
      </c>
      <c r="L174" s="26">
        <v>2140</v>
      </c>
      <c r="M174" s="26">
        <v>147140</v>
      </c>
      <c r="N174" s="26"/>
      <c r="R174" s="31">
        <f t="shared" si="11"/>
        <v>130714</v>
      </c>
      <c r="S174" s="31">
        <f t="shared" si="9"/>
        <v>148703</v>
      </c>
      <c r="T174" s="31">
        <f t="shared" si="10"/>
        <v>132707</v>
      </c>
    </row>
    <row r="175" spans="1:20">
      <c r="A175" s="27" t="s">
        <v>79</v>
      </c>
      <c r="B175" s="26">
        <v>69092</v>
      </c>
      <c r="C175" s="26">
        <v>9016642280</v>
      </c>
      <c r="D175" s="30">
        <v>4430949.40266601</v>
      </c>
      <c r="E175" s="26">
        <v>130501.97244254001</v>
      </c>
      <c r="F175" s="26">
        <v>4467066</v>
      </c>
      <c r="G175" s="26">
        <v>131550</v>
      </c>
      <c r="H175" s="26">
        <v>37148</v>
      </c>
      <c r="I175" s="26">
        <v>5505116870</v>
      </c>
      <c r="J175" s="26">
        <v>897.82400129212795</v>
      </c>
      <c r="K175" s="122">
        <v>148194.16576935499</v>
      </c>
      <c r="L175" s="26">
        <v>3764</v>
      </c>
      <c r="M175" s="26">
        <v>149210</v>
      </c>
      <c r="N175" s="26"/>
      <c r="R175" s="31">
        <f t="shared" si="11"/>
        <v>132707</v>
      </c>
      <c r="S175" s="31">
        <f t="shared" si="9"/>
        <v>150713</v>
      </c>
      <c r="T175" s="31">
        <f t="shared" si="10"/>
        <v>134681</v>
      </c>
    </row>
    <row r="176" spans="1:20">
      <c r="A176" s="27" t="s">
        <v>246</v>
      </c>
      <c r="B176" s="26">
        <v>69092</v>
      </c>
      <c r="C176" s="26">
        <v>9154497140</v>
      </c>
      <c r="D176" s="30">
        <v>4496872.7496526297</v>
      </c>
      <c r="E176" s="26">
        <v>132497.208649337</v>
      </c>
      <c r="F176" s="26">
        <v>4531700</v>
      </c>
      <c r="G176" s="26">
        <v>133450</v>
      </c>
      <c r="H176" s="26">
        <v>37147</v>
      </c>
      <c r="I176" s="26">
        <v>5586379470</v>
      </c>
      <c r="J176" s="26">
        <v>906.610331924516</v>
      </c>
      <c r="K176" s="122">
        <v>150385.75039707101</v>
      </c>
      <c r="L176" s="26">
        <v>12331</v>
      </c>
      <c r="M176" s="26">
        <v>151280</v>
      </c>
      <c r="N176" s="26"/>
      <c r="R176" s="31">
        <f t="shared" si="11"/>
        <v>134681</v>
      </c>
      <c r="S176" s="31">
        <f t="shared" si="9"/>
        <v>152942</v>
      </c>
      <c r="T176" s="31">
        <f t="shared" si="10"/>
        <v>136813</v>
      </c>
    </row>
    <row r="177" spans="1:20">
      <c r="A177" s="27" t="s">
        <v>80</v>
      </c>
      <c r="B177" s="26">
        <v>69091</v>
      </c>
      <c r="C177" s="26">
        <v>9294368940</v>
      </c>
      <c r="D177" s="30">
        <v>4568031.1426234897</v>
      </c>
      <c r="E177" s="26">
        <v>134523.58396896801</v>
      </c>
      <c r="F177" s="26">
        <v>4602070</v>
      </c>
      <c r="G177" s="26">
        <v>135530</v>
      </c>
      <c r="H177" s="26">
        <v>37148</v>
      </c>
      <c r="I177" s="26">
        <v>5661602760</v>
      </c>
      <c r="J177" s="26">
        <v>918.39339937547095</v>
      </c>
      <c r="K177" s="122">
        <v>152406.664154194</v>
      </c>
      <c r="L177" s="26">
        <v>2321</v>
      </c>
      <c r="M177" s="26">
        <v>153530</v>
      </c>
      <c r="N177" s="26"/>
      <c r="R177" s="31">
        <f t="shared" si="11"/>
        <v>136813</v>
      </c>
      <c r="S177" s="31">
        <f t="shared" si="9"/>
        <v>154998</v>
      </c>
      <c r="T177" s="31">
        <f t="shared" si="10"/>
        <v>138952</v>
      </c>
    </row>
    <row r="178" spans="1:20">
      <c r="A178" s="27" t="s">
        <v>247</v>
      </c>
      <c r="B178" s="26">
        <v>69092</v>
      </c>
      <c r="C178" s="26">
        <v>9441025740</v>
      </c>
      <c r="D178" s="30">
        <v>4639469.3518786496</v>
      </c>
      <c r="E178" s="26">
        <v>136644.267643142</v>
      </c>
      <c r="F178" s="26">
        <v>4678030</v>
      </c>
      <c r="G178" s="26">
        <v>137760</v>
      </c>
      <c r="H178" s="26">
        <v>37147</v>
      </c>
      <c r="I178" s="26">
        <v>5747073920</v>
      </c>
      <c r="J178" s="26">
        <v>933.26160928204104</v>
      </c>
      <c r="K178" s="122">
        <v>154711.65693057299</v>
      </c>
      <c r="L178" s="26">
        <v>2649</v>
      </c>
      <c r="M178" s="26">
        <v>155770</v>
      </c>
      <c r="N178" s="26"/>
      <c r="R178" s="31">
        <f t="shared" si="11"/>
        <v>138952</v>
      </c>
      <c r="S178" s="31">
        <f t="shared" si="9"/>
        <v>157342</v>
      </c>
      <c r="T178" s="31">
        <f t="shared" si="10"/>
        <v>141098</v>
      </c>
    </row>
    <row r="179" spans="1:20">
      <c r="A179" s="27" t="s">
        <v>81</v>
      </c>
      <c r="B179" s="26">
        <v>69092</v>
      </c>
      <c r="C179" s="26">
        <v>9585677560</v>
      </c>
      <c r="D179" s="30">
        <v>4711133.3461761102</v>
      </c>
      <c r="E179" s="26">
        <v>138737.87934927299</v>
      </c>
      <c r="F179" s="26">
        <v>4747637</v>
      </c>
      <c r="G179" s="26">
        <v>139810</v>
      </c>
      <c r="H179" s="26">
        <v>37148</v>
      </c>
      <c r="I179" s="26">
        <v>5825995750</v>
      </c>
      <c r="J179" s="26">
        <v>940.75236890276699</v>
      </c>
      <c r="K179" s="122">
        <v>156832.01652847999</v>
      </c>
      <c r="L179" s="26">
        <v>2493</v>
      </c>
      <c r="M179" s="26">
        <v>158020</v>
      </c>
      <c r="N179" s="26"/>
      <c r="R179" s="31">
        <f t="shared" si="11"/>
        <v>141098</v>
      </c>
      <c r="S179" s="31">
        <f t="shared" si="9"/>
        <v>159498</v>
      </c>
      <c r="T179" s="31">
        <f t="shared" si="10"/>
        <v>143354</v>
      </c>
    </row>
    <row r="180" spans="1:20">
      <c r="A180" s="27" t="s">
        <v>248</v>
      </c>
      <c r="B180" s="26">
        <v>69091</v>
      </c>
      <c r="C180" s="26">
        <v>9738822920</v>
      </c>
      <c r="D180" s="30">
        <v>4786459.1825852804</v>
      </c>
      <c r="E180" s="26">
        <v>140956.462057286</v>
      </c>
      <c r="F180" s="26">
        <v>4825233</v>
      </c>
      <c r="G180" s="26">
        <v>142100</v>
      </c>
      <c r="H180" s="26">
        <v>37147</v>
      </c>
      <c r="I180" s="26">
        <v>5914298990</v>
      </c>
      <c r="J180" s="26">
        <v>955.469755296524</v>
      </c>
      <c r="K180" s="122">
        <v>159213.36823969599</v>
      </c>
      <c r="L180" s="26">
        <v>2751</v>
      </c>
      <c r="M180" s="26">
        <v>160430</v>
      </c>
      <c r="N180" s="26"/>
      <c r="R180" s="31">
        <f t="shared" si="11"/>
        <v>143354</v>
      </c>
      <c r="S180" s="31">
        <f t="shared" si="9"/>
        <v>161920</v>
      </c>
      <c r="T180" s="31">
        <f t="shared" si="10"/>
        <v>145747</v>
      </c>
    </row>
    <row r="181" spans="1:20">
      <c r="A181" s="27" t="s">
        <v>82</v>
      </c>
      <c r="B181" s="26">
        <v>69092</v>
      </c>
      <c r="C181" s="26">
        <v>9901529310</v>
      </c>
      <c r="D181" s="30">
        <v>4866360.2821310703</v>
      </c>
      <c r="E181" s="26">
        <v>143309.345655068</v>
      </c>
      <c r="F181" s="26">
        <v>4900709</v>
      </c>
      <c r="G181" s="26">
        <v>144320</v>
      </c>
      <c r="H181" s="26">
        <v>37148</v>
      </c>
      <c r="I181" s="26">
        <v>5998470430</v>
      </c>
      <c r="J181" s="26">
        <v>964.70684828254502</v>
      </c>
      <c r="K181" s="122">
        <v>161474.922741466</v>
      </c>
      <c r="L181" s="26">
        <v>3349</v>
      </c>
      <c r="M181" s="26">
        <v>162680</v>
      </c>
      <c r="N181" s="26"/>
      <c r="R181" s="31">
        <f t="shared" si="11"/>
        <v>145747</v>
      </c>
      <c r="S181" s="31">
        <f t="shared" si="9"/>
        <v>164220</v>
      </c>
      <c r="T181" s="31">
        <f t="shared" si="10"/>
        <v>148029</v>
      </c>
    </row>
    <row r="182" spans="1:20">
      <c r="A182" s="27" t="s">
        <v>249</v>
      </c>
      <c r="B182" s="26">
        <v>69091</v>
      </c>
      <c r="C182" s="26">
        <v>10056392890</v>
      </c>
      <c r="D182" s="30">
        <v>4942544.0131131401</v>
      </c>
      <c r="E182" s="26">
        <v>145552.86346991599</v>
      </c>
      <c r="F182" s="26">
        <v>4985478</v>
      </c>
      <c r="G182" s="26">
        <v>146820</v>
      </c>
      <c r="H182" s="26">
        <v>37147</v>
      </c>
      <c r="I182" s="26">
        <v>6089310880</v>
      </c>
      <c r="J182" s="26">
        <v>977.94034511535199</v>
      </c>
      <c r="K182" s="122">
        <v>163924.70132177501</v>
      </c>
      <c r="L182" s="26">
        <v>13204</v>
      </c>
      <c r="M182" s="26">
        <v>165100</v>
      </c>
      <c r="N182" s="26"/>
      <c r="R182" s="31">
        <f t="shared" si="11"/>
        <v>148029</v>
      </c>
      <c r="S182" s="31">
        <f t="shared" si="9"/>
        <v>166711</v>
      </c>
      <c r="T182" s="31">
        <f t="shared" si="10"/>
        <v>150120</v>
      </c>
    </row>
    <row r="183" spans="1:20">
      <c r="A183" s="27" t="s">
        <v>83</v>
      </c>
      <c r="B183" s="26">
        <v>69092</v>
      </c>
      <c r="C183" s="26">
        <v>10198716720</v>
      </c>
      <c r="D183" s="30">
        <v>5012369.1642303001</v>
      </c>
      <c r="E183" s="26">
        <v>147610.674463034</v>
      </c>
      <c r="F183" s="26">
        <v>5048913</v>
      </c>
      <c r="G183" s="26">
        <v>148690</v>
      </c>
      <c r="H183" s="26">
        <v>37148</v>
      </c>
      <c r="I183" s="26">
        <v>6177686870</v>
      </c>
      <c r="J183" s="26">
        <v>990.80666523096795</v>
      </c>
      <c r="K183" s="122">
        <v>166299.312749003</v>
      </c>
      <c r="L183" s="26">
        <v>1989</v>
      </c>
      <c r="M183" s="26">
        <v>167510</v>
      </c>
      <c r="N183" s="26"/>
      <c r="R183" s="31">
        <f t="shared" si="11"/>
        <v>150120</v>
      </c>
      <c r="S183" s="31">
        <f t="shared" si="9"/>
        <v>169126</v>
      </c>
      <c r="T183" s="31">
        <f t="shared" si="10"/>
        <v>152509</v>
      </c>
    </row>
    <row r="184" spans="1:20">
      <c r="A184" s="27" t="s">
        <v>250</v>
      </c>
      <c r="B184" s="26">
        <v>69092</v>
      </c>
      <c r="C184" s="26">
        <v>10360914330</v>
      </c>
      <c r="D184" s="30">
        <v>5092129.5148931798</v>
      </c>
      <c r="E184" s="26">
        <v>149958.23438314101</v>
      </c>
      <c r="F184" s="26">
        <v>5136006</v>
      </c>
      <c r="G184" s="26">
        <v>151250</v>
      </c>
      <c r="H184" s="26">
        <v>37147</v>
      </c>
      <c r="I184" s="26">
        <v>6270190770</v>
      </c>
      <c r="J184" s="26">
        <v>1004.57969687996</v>
      </c>
      <c r="K184" s="122">
        <v>168794.00139984299</v>
      </c>
      <c r="L184" s="26">
        <v>5345</v>
      </c>
      <c r="M184" s="26">
        <v>169930</v>
      </c>
      <c r="N184" s="26"/>
      <c r="R184" s="31">
        <f t="shared" si="11"/>
        <v>152509</v>
      </c>
      <c r="S184" s="31">
        <f t="shared" si="9"/>
        <v>171663</v>
      </c>
      <c r="T184" s="31">
        <f t="shared" si="10"/>
        <v>155163</v>
      </c>
    </row>
    <row r="185" spans="1:20">
      <c r="A185" s="27" t="s">
        <v>84</v>
      </c>
      <c r="B185" s="26">
        <v>69091</v>
      </c>
      <c r="C185" s="26">
        <v>10541074090</v>
      </c>
      <c r="D185" s="30">
        <v>5180742.4116744502</v>
      </c>
      <c r="E185" s="26">
        <v>152567.976871083</v>
      </c>
      <c r="F185" s="26">
        <v>5225472</v>
      </c>
      <c r="G185" s="26">
        <v>153890</v>
      </c>
      <c r="H185" s="26">
        <v>37148</v>
      </c>
      <c r="I185" s="26">
        <v>6366757320</v>
      </c>
      <c r="J185" s="26">
        <v>1019.33019274254</v>
      </c>
      <c r="K185" s="122">
        <v>171388.96629697399</v>
      </c>
      <c r="L185" s="26">
        <v>2975</v>
      </c>
      <c r="M185" s="26">
        <v>172700</v>
      </c>
      <c r="N185" s="26"/>
      <c r="R185" s="31">
        <f t="shared" si="11"/>
        <v>155163</v>
      </c>
      <c r="S185" s="31">
        <f t="shared" si="9"/>
        <v>174303</v>
      </c>
      <c r="T185" s="31">
        <f t="shared" si="10"/>
        <v>157880</v>
      </c>
    </row>
    <row r="186" spans="1:20">
      <c r="A186" s="27" t="s">
        <v>251</v>
      </c>
      <c r="B186" s="26">
        <v>69092</v>
      </c>
      <c r="C186" s="26">
        <v>10725787550</v>
      </c>
      <c r="D186" s="30">
        <v>5271448.5899380501</v>
      </c>
      <c r="E186" s="26">
        <v>155239.21076246101</v>
      </c>
      <c r="F186" s="26">
        <v>5316670</v>
      </c>
      <c r="G186" s="26">
        <v>156570</v>
      </c>
      <c r="H186" s="26">
        <v>37148</v>
      </c>
      <c r="I186" s="26">
        <v>6465531850</v>
      </c>
      <c r="J186" s="26">
        <v>1034.7911866049301</v>
      </c>
      <c r="K186" s="122">
        <v>174047.91240443601</v>
      </c>
      <c r="L186" s="26">
        <v>2225</v>
      </c>
      <c r="M186" s="26">
        <v>175630</v>
      </c>
      <c r="N186" s="26"/>
      <c r="R186" s="31">
        <f t="shared" si="11"/>
        <v>157880</v>
      </c>
      <c r="S186" s="31">
        <f t="shared" si="9"/>
        <v>177007</v>
      </c>
      <c r="T186" s="31">
        <f t="shared" si="10"/>
        <v>160657</v>
      </c>
    </row>
    <row r="187" spans="1:20">
      <c r="A187" s="27" t="s">
        <v>85</v>
      </c>
      <c r="B187" s="26">
        <v>69092</v>
      </c>
      <c r="C187" s="26">
        <v>10914546120</v>
      </c>
      <c r="D187" s="30">
        <v>5364174.14430035</v>
      </c>
      <c r="E187" s="26">
        <v>157971.199560006</v>
      </c>
      <c r="F187" s="26">
        <v>5410416</v>
      </c>
      <c r="G187" s="26">
        <v>159330</v>
      </c>
      <c r="H187" s="26">
        <v>37147</v>
      </c>
      <c r="I187" s="26">
        <v>6565986660</v>
      </c>
      <c r="J187" s="26">
        <v>1044.2498452095699</v>
      </c>
      <c r="K187" s="122">
        <v>176756.84873610199</v>
      </c>
      <c r="L187" s="26">
        <v>4319</v>
      </c>
      <c r="M187" s="26">
        <v>178050</v>
      </c>
      <c r="N187" s="26"/>
      <c r="R187" s="31">
        <f t="shared" si="11"/>
        <v>160657</v>
      </c>
      <c r="S187" s="31">
        <f t="shared" si="9"/>
        <v>179762</v>
      </c>
      <c r="T187" s="31">
        <f t="shared" si="10"/>
        <v>163402</v>
      </c>
    </row>
    <row r="188" spans="1:20">
      <c r="A188" s="27" t="s">
        <v>252</v>
      </c>
      <c r="B188" s="26">
        <v>69091</v>
      </c>
      <c r="C188" s="26">
        <v>11104032810</v>
      </c>
      <c r="D188" s="30">
        <v>5455830.8956593396</v>
      </c>
      <c r="E188" s="26">
        <v>160716.052886772</v>
      </c>
      <c r="F188" s="26">
        <v>5500990</v>
      </c>
      <c r="G188" s="26">
        <v>162000</v>
      </c>
      <c r="H188" s="26">
        <v>37148</v>
      </c>
      <c r="I188" s="26">
        <v>6675604980</v>
      </c>
      <c r="J188" s="26">
        <v>1064.6548939377601</v>
      </c>
      <c r="K188" s="122">
        <v>179702.944438462</v>
      </c>
      <c r="L188" s="26">
        <v>2779</v>
      </c>
      <c r="M188" s="26">
        <v>180980</v>
      </c>
      <c r="N188" s="26"/>
      <c r="R188" s="31">
        <f t="shared" si="11"/>
        <v>163402</v>
      </c>
      <c r="S188" s="31">
        <f t="shared" si="9"/>
        <v>182758</v>
      </c>
      <c r="T188" s="31">
        <f t="shared" si="10"/>
        <v>166261</v>
      </c>
    </row>
    <row r="189" spans="1:20">
      <c r="A189" s="27" t="s">
        <v>86</v>
      </c>
      <c r="B189" s="26">
        <v>69092</v>
      </c>
      <c r="C189" s="26">
        <v>11295808380</v>
      </c>
      <c r="D189" s="30">
        <v>5551270.1818879098</v>
      </c>
      <c r="E189" s="26">
        <v>163489.381983442</v>
      </c>
      <c r="F189" s="26">
        <v>5601153</v>
      </c>
      <c r="G189" s="26">
        <v>164950</v>
      </c>
      <c r="H189" s="26">
        <v>37147</v>
      </c>
      <c r="I189" s="26">
        <v>6783424700</v>
      </c>
      <c r="J189" s="26">
        <v>1082.3083425310199</v>
      </c>
      <c r="K189" s="122">
        <v>182610.296928419</v>
      </c>
      <c r="L189" s="26">
        <v>2431</v>
      </c>
      <c r="M189" s="26">
        <v>184270</v>
      </c>
      <c r="N189" s="26"/>
      <c r="R189" s="31">
        <f t="shared" si="11"/>
        <v>166261</v>
      </c>
      <c r="S189" s="31">
        <f t="shared" si="9"/>
        <v>185715</v>
      </c>
      <c r="T189" s="31">
        <f t="shared" si="10"/>
        <v>169320</v>
      </c>
    </row>
    <row r="190" spans="1:20">
      <c r="A190" s="27" t="s">
        <v>253</v>
      </c>
      <c r="B190" s="26">
        <v>69091</v>
      </c>
      <c r="C190" s="26">
        <v>11502814170</v>
      </c>
      <c r="D190" s="30">
        <v>5653408.1256748298</v>
      </c>
      <c r="E190" s="26">
        <v>166487.880765946</v>
      </c>
      <c r="F190" s="26">
        <v>5702150</v>
      </c>
      <c r="G190" s="26">
        <v>167920</v>
      </c>
      <c r="H190" s="26">
        <v>37148</v>
      </c>
      <c r="I190" s="26">
        <v>6901300770</v>
      </c>
      <c r="J190" s="26">
        <v>1097.0721976957</v>
      </c>
      <c r="K190" s="122">
        <v>185778.52831915501</v>
      </c>
      <c r="L190" s="26">
        <v>2507</v>
      </c>
      <c r="M190" s="26">
        <v>187370</v>
      </c>
      <c r="N190" s="26"/>
      <c r="R190" s="31">
        <f t="shared" si="11"/>
        <v>169320</v>
      </c>
      <c r="S190" s="31">
        <f t="shared" si="9"/>
        <v>188937</v>
      </c>
      <c r="T190" s="31">
        <f t="shared" si="10"/>
        <v>172378</v>
      </c>
    </row>
    <row r="191" spans="1:20">
      <c r="A191" s="27" t="s">
        <v>87</v>
      </c>
      <c r="B191" s="26">
        <v>69092</v>
      </c>
      <c r="C191" s="26">
        <v>11710758040</v>
      </c>
      <c r="D191" s="30">
        <v>5755520.55537544</v>
      </c>
      <c r="E191" s="26">
        <v>169495.13749782799</v>
      </c>
      <c r="F191" s="26">
        <v>5808613</v>
      </c>
      <c r="G191" s="26">
        <v>171060</v>
      </c>
      <c r="H191" s="26">
        <v>37147</v>
      </c>
      <c r="I191" s="26">
        <v>7020949400</v>
      </c>
      <c r="J191" s="26">
        <v>1116.2258055832201</v>
      </c>
      <c r="K191" s="122">
        <v>189004.479500363</v>
      </c>
      <c r="L191" s="26">
        <v>3949</v>
      </c>
      <c r="M191" s="26">
        <v>190660</v>
      </c>
      <c r="N191" s="26"/>
      <c r="R191" s="31">
        <f t="shared" si="11"/>
        <v>172378</v>
      </c>
      <c r="S191" s="31">
        <f t="shared" si="9"/>
        <v>192218</v>
      </c>
      <c r="T191" s="31">
        <f t="shared" si="10"/>
        <v>175587</v>
      </c>
    </row>
    <row r="192" spans="1:20">
      <c r="A192" s="27" t="s">
        <v>254</v>
      </c>
      <c r="B192" s="26">
        <v>69092</v>
      </c>
      <c r="C192" s="26">
        <v>11928796180</v>
      </c>
      <c r="D192" s="30">
        <v>5862677.1640421404</v>
      </c>
      <c r="E192" s="26">
        <v>172650.902854165</v>
      </c>
      <c r="F192" s="26">
        <v>5917000</v>
      </c>
      <c r="G192" s="26">
        <v>174250</v>
      </c>
      <c r="H192" s="26">
        <v>37148</v>
      </c>
      <c r="I192" s="26">
        <v>7147029900</v>
      </c>
      <c r="J192" s="26">
        <v>1134.68722407666</v>
      </c>
      <c r="K192" s="122">
        <v>192393.396683536</v>
      </c>
      <c r="L192" s="26">
        <v>9180</v>
      </c>
      <c r="M192" s="26">
        <v>194110</v>
      </c>
      <c r="N192" s="26"/>
      <c r="R192" s="31">
        <f t="shared" si="11"/>
        <v>175587</v>
      </c>
      <c r="S192" s="31">
        <f t="shared" si="9"/>
        <v>195664</v>
      </c>
      <c r="T192" s="31">
        <f t="shared" si="10"/>
        <v>178923</v>
      </c>
    </row>
    <row r="193" spans="1:20">
      <c r="A193" s="27" t="s">
        <v>88</v>
      </c>
      <c r="B193" s="26">
        <v>69091</v>
      </c>
      <c r="C193" s="26">
        <v>12155347150</v>
      </c>
      <c r="D193" s="30">
        <v>5974066.0538565004</v>
      </c>
      <c r="E193" s="26">
        <v>175932.42462838799</v>
      </c>
      <c r="F193" s="26">
        <v>6027224</v>
      </c>
      <c r="G193" s="26">
        <v>177500</v>
      </c>
      <c r="H193" s="26">
        <v>37147</v>
      </c>
      <c r="I193" s="26">
        <v>7279398120</v>
      </c>
      <c r="J193" s="26">
        <v>1155.29146364443</v>
      </c>
      <c r="K193" s="122">
        <v>195961.93824534901</v>
      </c>
      <c r="L193" s="26">
        <v>2938</v>
      </c>
      <c r="M193" s="26">
        <v>197740</v>
      </c>
      <c r="N193" s="26"/>
      <c r="R193" s="31">
        <f t="shared" si="11"/>
        <v>178923</v>
      </c>
      <c r="S193" s="31">
        <f t="shared" si="9"/>
        <v>199293</v>
      </c>
      <c r="T193" s="31">
        <f t="shared" si="10"/>
        <v>182435</v>
      </c>
    </row>
    <row r="194" spans="1:20">
      <c r="A194" s="27" t="s">
        <v>255</v>
      </c>
      <c r="B194" s="26">
        <v>69092</v>
      </c>
      <c r="C194" s="26">
        <v>12394094100</v>
      </c>
      <c r="D194" s="30">
        <v>6091302.1861865297</v>
      </c>
      <c r="E194" s="26">
        <v>179385.37167834101</v>
      </c>
      <c r="F194" s="26">
        <v>6155797</v>
      </c>
      <c r="G194" s="26">
        <v>181280</v>
      </c>
      <c r="H194" s="26">
        <v>37148</v>
      </c>
      <c r="I194" s="26">
        <v>7420013980</v>
      </c>
      <c r="J194" s="26">
        <v>1177.22410358565</v>
      </c>
      <c r="K194" s="122">
        <v>199741.95057607401</v>
      </c>
      <c r="L194" s="26">
        <v>13158</v>
      </c>
      <c r="M194" s="26">
        <v>201710</v>
      </c>
      <c r="N194" s="26"/>
      <c r="R194" s="31">
        <f t="shared" si="11"/>
        <v>182435</v>
      </c>
      <c r="S194" s="31">
        <f t="shared" si="9"/>
        <v>203138</v>
      </c>
      <c r="T194" s="31">
        <f t="shared" si="10"/>
        <v>186361</v>
      </c>
    </row>
    <row r="195" spans="1:20">
      <c r="A195" s="27" t="s">
        <v>89</v>
      </c>
      <c r="B195" s="26">
        <v>69092</v>
      </c>
      <c r="C195" s="26">
        <v>12661312500</v>
      </c>
      <c r="D195" s="30">
        <v>6222409.7991084298</v>
      </c>
      <c r="E195" s="26">
        <v>183252.94534823101</v>
      </c>
      <c r="F195" s="26">
        <v>6290158</v>
      </c>
      <c r="G195" s="26">
        <v>185240</v>
      </c>
      <c r="H195" s="26">
        <v>37147</v>
      </c>
      <c r="I195" s="26">
        <v>7567222300</v>
      </c>
      <c r="J195" s="26">
        <v>1198.0025843271301</v>
      </c>
      <c r="K195" s="122">
        <v>203710.186556114</v>
      </c>
      <c r="L195" s="26">
        <v>2657</v>
      </c>
      <c r="M195" s="26">
        <v>205850</v>
      </c>
      <c r="N195" s="26"/>
      <c r="R195" s="31">
        <f t="shared" si="11"/>
        <v>186361</v>
      </c>
      <c r="S195" s="31">
        <f t="shared" si="9"/>
        <v>207173</v>
      </c>
      <c r="T195" s="31">
        <f t="shared" si="10"/>
        <v>190523</v>
      </c>
    </row>
    <row r="196" spans="1:20">
      <c r="A196" s="27" t="s">
        <v>256</v>
      </c>
      <c r="B196" s="26">
        <v>69091</v>
      </c>
      <c r="C196" s="26">
        <v>12943337890</v>
      </c>
      <c r="D196" s="30">
        <v>6361374.6245820699</v>
      </c>
      <c r="E196" s="26">
        <v>187337.53875323801</v>
      </c>
      <c r="F196" s="26">
        <v>6434677</v>
      </c>
      <c r="G196" s="26">
        <v>189500</v>
      </c>
      <c r="H196" s="26">
        <v>37148</v>
      </c>
      <c r="I196" s="26">
        <v>7724358340</v>
      </c>
      <c r="J196" s="26">
        <v>1222.2527996123599</v>
      </c>
      <c r="K196" s="122">
        <v>207934.70281038</v>
      </c>
      <c r="L196" s="26">
        <v>2455</v>
      </c>
      <c r="M196" s="26">
        <v>210340</v>
      </c>
      <c r="N196" s="26"/>
      <c r="R196" s="31">
        <f t="shared" si="11"/>
        <v>190523</v>
      </c>
      <c r="S196" s="31">
        <f t="shared" si="9"/>
        <v>211470</v>
      </c>
      <c r="T196" s="31">
        <f t="shared" si="10"/>
        <v>195047</v>
      </c>
    </row>
    <row r="197" spans="1:20">
      <c r="A197" s="27" t="s">
        <v>90</v>
      </c>
      <c r="B197" s="26">
        <v>69092</v>
      </c>
      <c r="C197" s="26">
        <v>13251250980</v>
      </c>
      <c r="D197" s="30">
        <v>6512422.0743211899</v>
      </c>
      <c r="E197" s="26">
        <v>191791.39379378199</v>
      </c>
      <c r="F197" s="26">
        <v>6592771</v>
      </c>
      <c r="G197" s="26">
        <v>194150</v>
      </c>
      <c r="H197" s="26">
        <v>37147</v>
      </c>
      <c r="I197" s="26">
        <v>7893900500</v>
      </c>
      <c r="J197" s="26">
        <v>1249.1641047729199</v>
      </c>
      <c r="K197" s="122">
        <v>212504.38797211001</v>
      </c>
      <c r="L197" s="26">
        <v>2558</v>
      </c>
      <c r="M197" s="26">
        <v>215010</v>
      </c>
      <c r="N197" s="26"/>
      <c r="R197" s="31">
        <f t="shared" si="11"/>
        <v>195047</v>
      </c>
      <c r="S197" s="31">
        <f t="shared" si="9"/>
        <v>216117</v>
      </c>
      <c r="T197" s="31">
        <f t="shared" si="10"/>
        <v>200021</v>
      </c>
    </row>
    <row r="198" spans="1:20">
      <c r="A198" s="27" t="s">
        <v>257</v>
      </c>
      <c r="B198" s="26">
        <v>69091</v>
      </c>
      <c r="C198" s="26">
        <v>13588727020</v>
      </c>
      <c r="D198" s="30">
        <v>6678504.2266141698</v>
      </c>
      <c r="E198" s="26">
        <v>196678.68492278201</v>
      </c>
      <c r="F198" s="26">
        <v>6768320</v>
      </c>
      <c r="G198" s="26">
        <v>199320</v>
      </c>
      <c r="H198" s="26">
        <v>37148</v>
      </c>
      <c r="I198" s="26">
        <v>8076514830</v>
      </c>
      <c r="J198" s="26">
        <v>1277.4811026165601</v>
      </c>
      <c r="K198" s="122">
        <v>217414.52648864</v>
      </c>
      <c r="L198" s="26">
        <v>13254</v>
      </c>
      <c r="M198" s="26">
        <v>220190</v>
      </c>
      <c r="N198" s="26"/>
      <c r="R198" s="31">
        <f t="shared" si="11"/>
        <v>200021</v>
      </c>
      <c r="S198" s="31">
        <f t="shared" si="9"/>
        <v>221111</v>
      </c>
      <c r="T198" s="31">
        <f t="shared" si="10"/>
        <v>205656</v>
      </c>
    </row>
    <row r="199" spans="1:20">
      <c r="A199" s="27" t="s">
        <v>91</v>
      </c>
      <c r="B199" s="26">
        <v>69092</v>
      </c>
      <c r="C199" s="26">
        <v>13971661250</v>
      </c>
      <c r="D199" s="30">
        <v>6866660.8671047203</v>
      </c>
      <c r="E199" s="26">
        <v>202218.21990968499</v>
      </c>
      <c r="F199" s="26">
        <v>6969193</v>
      </c>
      <c r="G199" s="26">
        <v>205240</v>
      </c>
      <c r="H199" s="26">
        <v>37147</v>
      </c>
      <c r="I199" s="26">
        <v>8274687340</v>
      </c>
      <c r="J199" s="26">
        <v>1307.3481842409799</v>
      </c>
      <c r="K199" s="122">
        <v>222755.197997146</v>
      </c>
      <c r="L199" s="26">
        <v>12882</v>
      </c>
      <c r="M199" s="26">
        <v>225710</v>
      </c>
      <c r="N199" s="26"/>
      <c r="R199" s="31">
        <f t="shared" si="11"/>
        <v>205656</v>
      </c>
      <c r="S199" s="31">
        <f t="shared" si="9"/>
        <v>226542</v>
      </c>
      <c r="T199" s="31">
        <f t="shared" si="10"/>
        <v>211711</v>
      </c>
    </row>
    <row r="200" spans="1:20">
      <c r="A200" s="27" t="s">
        <v>258</v>
      </c>
      <c r="B200" s="26">
        <v>69092</v>
      </c>
      <c r="C200" s="26">
        <v>14382992910</v>
      </c>
      <c r="D200" s="30">
        <v>7068805.1271058796</v>
      </c>
      <c r="E200" s="26">
        <v>208171.61046141299</v>
      </c>
      <c r="F200" s="26">
        <v>7180944</v>
      </c>
      <c r="G200" s="26">
        <v>211470</v>
      </c>
      <c r="H200" s="26">
        <v>37148</v>
      </c>
      <c r="I200" s="26">
        <v>8489934440</v>
      </c>
      <c r="J200" s="26">
        <v>1340.1050123829</v>
      </c>
      <c r="K200" s="122">
        <v>228543.513513513</v>
      </c>
      <c r="L200" s="26">
        <v>2736</v>
      </c>
      <c r="M200" s="26">
        <v>231590</v>
      </c>
      <c r="N200" s="26"/>
      <c r="R200" s="31">
        <f t="shared" si="11"/>
        <v>211711</v>
      </c>
      <c r="S200" s="31">
        <f t="shared" si="9"/>
        <v>232429</v>
      </c>
      <c r="T200" s="31">
        <f t="shared" si="10"/>
        <v>218647</v>
      </c>
    </row>
    <row r="201" spans="1:20">
      <c r="A201" s="27" t="s">
        <v>92</v>
      </c>
      <c r="B201" s="26">
        <v>69091</v>
      </c>
      <c r="C201" s="26">
        <v>14857539440</v>
      </c>
      <c r="D201" s="30">
        <v>7300417.1507721702</v>
      </c>
      <c r="E201" s="26">
        <v>215043.051048617</v>
      </c>
      <c r="F201" s="26">
        <v>7429266</v>
      </c>
      <c r="G201" s="26">
        <v>218790</v>
      </c>
      <c r="H201" s="26">
        <v>37147</v>
      </c>
      <c r="I201" s="26">
        <v>8727485950</v>
      </c>
      <c r="J201" s="26">
        <v>1377.1424071930401</v>
      </c>
      <c r="K201" s="122">
        <v>234944.57022101301</v>
      </c>
      <c r="L201" s="26">
        <v>13681</v>
      </c>
      <c r="M201" s="26">
        <v>238490</v>
      </c>
      <c r="N201" s="26"/>
      <c r="R201" s="31">
        <f t="shared" si="11"/>
        <v>218647</v>
      </c>
      <c r="S201" s="31">
        <f t="shared" si="9"/>
        <v>238939</v>
      </c>
      <c r="T201" s="31">
        <f t="shared" si="10"/>
        <v>226482</v>
      </c>
    </row>
    <row r="202" spans="1:20">
      <c r="A202" s="27" t="s">
        <v>259</v>
      </c>
      <c r="B202" s="26">
        <v>69092</v>
      </c>
      <c r="C202" s="26">
        <v>15389186610</v>
      </c>
      <c r="D202" s="30">
        <v>7562016.6460661096</v>
      </c>
      <c r="E202" s="26">
        <v>222734.71038615101</v>
      </c>
      <c r="F202" s="26">
        <v>7700252</v>
      </c>
      <c r="G202" s="26">
        <v>226770</v>
      </c>
      <c r="H202" s="26">
        <v>37148</v>
      </c>
      <c r="I202" s="26">
        <v>8994325450</v>
      </c>
      <c r="J202" s="26">
        <v>1416.1033703025701</v>
      </c>
      <c r="K202" s="122">
        <v>242121.39146118201</v>
      </c>
      <c r="L202" s="26">
        <v>12882</v>
      </c>
      <c r="M202" s="26">
        <v>245920</v>
      </c>
      <c r="N202" s="26"/>
      <c r="R202" s="31">
        <f t="shared" si="11"/>
        <v>226482</v>
      </c>
      <c r="S202" s="31">
        <f t="shared" si="9"/>
        <v>246237</v>
      </c>
      <c r="T202" s="31">
        <f t="shared" si="10"/>
        <v>235069</v>
      </c>
    </row>
    <row r="203" spans="1:20">
      <c r="A203" s="27" t="s">
        <v>93</v>
      </c>
      <c r="B203" s="26">
        <v>69092</v>
      </c>
      <c r="C203" s="26">
        <v>15969990980</v>
      </c>
      <c r="D203" s="30">
        <v>7848701.9145776602</v>
      </c>
      <c r="E203" s="26">
        <v>231140.95669542</v>
      </c>
      <c r="F203" s="26">
        <v>8000000</v>
      </c>
      <c r="G203" s="26">
        <v>235600</v>
      </c>
      <c r="H203" s="26">
        <v>37147</v>
      </c>
      <c r="I203" s="26">
        <v>9290198170</v>
      </c>
      <c r="J203" s="26">
        <v>1461.7505855116101</v>
      </c>
      <c r="K203" s="122">
        <v>250092.824992596</v>
      </c>
      <c r="L203" s="26">
        <v>3581</v>
      </c>
      <c r="M203" s="26">
        <v>254550</v>
      </c>
      <c r="N203" s="26"/>
      <c r="R203" s="31">
        <f t="shared" si="11"/>
        <v>235069</v>
      </c>
      <c r="S203" s="31">
        <f t="shared" si="9"/>
        <v>254344</v>
      </c>
      <c r="T203" s="31">
        <f t="shared" si="10"/>
        <v>244086</v>
      </c>
    </row>
    <row r="204" spans="1:20">
      <c r="A204" s="27" t="s">
        <v>260</v>
      </c>
      <c r="B204" s="26">
        <v>69091</v>
      </c>
      <c r="C204" s="26">
        <v>16582280100</v>
      </c>
      <c r="D204" s="30">
        <v>8149781.4536480801</v>
      </c>
      <c r="E204" s="26">
        <v>240006.36986003901</v>
      </c>
      <c r="F204" s="26">
        <v>8320378</v>
      </c>
      <c r="G204" s="26">
        <v>245030</v>
      </c>
      <c r="H204" s="26">
        <v>37148</v>
      </c>
      <c r="I204" s="26">
        <v>9626943090</v>
      </c>
      <c r="J204" s="26">
        <v>1512.71624313556</v>
      </c>
      <c r="K204" s="122">
        <v>259151.04689350701</v>
      </c>
      <c r="L204" s="26">
        <v>13068</v>
      </c>
      <c r="M204" s="26">
        <v>264230</v>
      </c>
      <c r="N204" s="26"/>
      <c r="R204" s="31">
        <f t="shared" ref="R204:R211" si="12">ROUND(D204*$Q$6,0)</f>
        <v>244086</v>
      </c>
      <c r="S204" s="31">
        <f t="shared" si="9"/>
        <v>263557</v>
      </c>
      <c r="T204" s="31">
        <f t="shared" si="10"/>
        <v>254678</v>
      </c>
    </row>
    <row r="205" spans="1:20">
      <c r="A205" s="27" t="s">
        <v>94</v>
      </c>
      <c r="B205" s="26">
        <v>69092</v>
      </c>
      <c r="C205" s="26">
        <v>17302078370</v>
      </c>
      <c r="D205" s="30">
        <v>8503424.2325884309</v>
      </c>
      <c r="E205" s="26">
        <v>250420.86449950701</v>
      </c>
      <c r="F205" s="26">
        <v>8701379</v>
      </c>
      <c r="G205" s="26">
        <v>256250</v>
      </c>
      <c r="H205" s="26">
        <v>37147</v>
      </c>
      <c r="I205" s="26">
        <v>10014595130</v>
      </c>
      <c r="J205" s="26">
        <v>1571.8368912698099</v>
      </c>
      <c r="K205" s="122">
        <v>269593.64497805998</v>
      </c>
      <c r="L205" s="26">
        <v>12143</v>
      </c>
      <c r="M205" s="26">
        <v>275450</v>
      </c>
      <c r="N205" s="26"/>
      <c r="R205" s="31">
        <f t="shared" si="12"/>
        <v>254678</v>
      </c>
      <c r="S205" s="31">
        <f t="shared" ref="S205:S211" si="13">ROUND(K205*$R$6,0)</f>
        <v>274177</v>
      </c>
      <c r="T205" s="31">
        <f t="shared" ref="T205:T210" si="14">R206</f>
        <v>267342</v>
      </c>
    </row>
    <row r="206" spans="1:20">
      <c r="A206" s="27" t="s">
        <v>261</v>
      </c>
      <c r="B206" s="26">
        <v>69091</v>
      </c>
      <c r="C206" s="26">
        <v>18162218910</v>
      </c>
      <c r="D206" s="30">
        <v>8926273.2289878502</v>
      </c>
      <c r="E206" s="26">
        <v>262873.87517911103</v>
      </c>
      <c r="F206" s="26">
        <v>9162280</v>
      </c>
      <c r="G206" s="26">
        <v>269820</v>
      </c>
      <c r="H206" s="26">
        <v>37148</v>
      </c>
      <c r="I206" s="26">
        <v>10469758150</v>
      </c>
      <c r="J206" s="26">
        <v>1641.46285129751</v>
      </c>
      <c r="K206" s="122">
        <v>281839.08016582299</v>
      </c>
      <c r="L206" s="26">
        <v>5449</v>
      </c>
      <c r="M206" s="26">
        <v>288750</v>
      </c>
      <c r="N206" s="26"/>
      <c r="R206" s="31">
        <f t="shared" si="12"/>
        <v>267342</v>
      </c>
      <c r="S206" s="31">
        <f t="shared" si="13"/>
        <v>286630</v>
      </c>
      <c r="T206" s="31">
        <f t="shared" si="14"/>
        <v>282933</v>
      </c>
    </row>
    <row r="207" spans="1:20">
      <c r="A207" s="27" t="s">
        <v>95</v>
      </c>
      <c r="B207" s="26">
        <v>69092</v>
      </c>
      <c r="C207" s="26">
        <v>19222122670</v>
      </c>
      <c r="D207" s="30">
        <v>9446850.7615498099</v>
      </c>
      <c r="E207" s="26">
        <v>278210.54058356897</v>
      </c>
      <c r="F207" s="26">
        <v>9755881</v>
      </c>
      <c r="G207" s="26">
        <v>287310</v>
      </c>
      <c r="H207" s="26">
        <v>37147</v>
      </c>
      <c r="I207" s="26">
        <v>11020397760</v>
      </c>
      <c r="J207" s="26">
        <v>1725.5424664172001</v>
      </c>
      <c r="K207" s="122">
        <v>296669.92650819698</v>
      </c>
      <c r="L207" s="26">
        <v>12374</v>
      </c>
      <c r="M207" s="26">
        <v>305160</v>
      </c>
      <c r="N207" s="26"/>
      <c r="R207" s="31">
        <f t="shared" si="12"/>
        <v>282933</v>
      </c>
      <c r="S207" s="31">
        <f t="shared" si="13"/>
        <v>301713</v>
      </c>
      <c r="T207" s="31">
        <f t="shared" si="14"/>
        <v>302964</v>
      </c>
    </row>
    <row r="208" spans="1:20">
      <c r="A208" s="27" t="s">
        <v>262</v>
      </c>
      <c r="B208" s="26">
        <v>69092</v>
      </c>
      <c r="C208" s="26">
        <v>20582617550</v>
      </c>
      <c r="D208" s="30">
        <v>10115659.8149713</v>
      </c>
      <c r="E208" s="26">
        <v>297901.60293521598</v>
      </c>
      <c r="F208" s="26">
        <v>10556076</v>
      </c>
      <c r="G208" s="26">
        <v>310870</v>
      </c>
      <c r="H208" s="26">
        <v>37148</v>
      </c>
      <c r="I208" s="26">
        <v>11720411800</v>
      </c>
      <c r="J208" s="26">
        <v>1831.72003876386</v>
      </c>
      <c r="K208" s="122">
        <v>315505.86303434899</v>
      </c>
      <c r="L208" s="26">
        <v>3899</v>
      </c>
      <c r="M208" s="26">
        <v>326740</v>
      </c>
      <c r="N208" s="26"/>
      <c r="R208" s="31">
        <f t="shared" si="12"/>
        <v>302964</v>
      </c>
      <c r="S208" s="31">
        <f t="shared" si="13"/>
        <v>320869</v>
      </c>
      <c r="T208" s="31">
        <f t="shared" si="14"/>
        <v>337000</v>
      </c>
    </row>
    <row r="209" spans="1:20">
      <c r="A209" s="27" t="s">
        <v>96</v>
      </c>
      <c r="B209" s="26">
        <v>69091</v>
      </c>
      <c r="C209" s="26">
        <v>22894796130</v>
      </c>
      <c r="D209" s="30">
        <v>11252085.316900801</v>
      </c>
      <c r="E209" s="26">
        <v>331371.61323471903</v>
      </c>
      <c r="F209" s="26">
        <v>12128510</v>
      </c>
      <c r="G209" s="26">
        <v>357180</v>
      </c>
      <c r="H209" s="26">
        <v>37147</v>
      </c>
      <c r="I209" s="26">
        <v>12676578600</v>
      </c>
      <c r="J209" s="26">
        <v>1979.7019409373499</v>
      </c>
      <c r="K209" s="122">
        <v>341254.43777424801</v>
      </c>
      <c r="L209" s="26">
        <v>7159</v>
      </c>
      <c r="M209" s="26">
        <v>358000</v>
      </c>
      <c r="N209" s="26"/>
      <c r="R209" s="31">
        <f t="shared" si="12"/>
        <v>337000</v>
      </c>
      <c r="S209" s="31">
        <f t="shared" si="13"/>
        <v>347056</v>
      </c>
      <c r="T209" s="31">
        <f t="shared" si="14"/>
        <v>412280</v>
      </c>
    </row>
    <row r="210" spans="1:20">
      <c r="A210" s="27" t="s">
        <v>263</v>
      </c>
      <c r="B210" s="26">
        <v>69092</v>
      </c>
      <c r="C210" s="26">
        <v>28009366840</v>
      </c>
      <c r="D210" s="30">
        <v>13765603.343020801</v>
      </c>
      <c r="E210" s="26">
        <v>405392.32964742603</v>
      </c>
      <c r="F210" s="26">
        <v>16189196</v>
      </c>
      <c r="G210" s="26">
        <v>476770</v>
      </c>
      <c r="H210" s="26">
        <v>37148</v>
      </c>
      <c r="I210" s="26">
        <v>14192924330</v>
      </c>
      <c r="J210" s="26">
        <v>2218.9720846344298</v>
      </c>
      <c r="K210" s="122">
        <v>382064.29229029798</v>
      </c>
      <c r="L210" s="26">
        <v>13055</v>
      </c>
      <c r="M210" s="26">
        <v>413270</v>
      </c>
      <c r="N210" s="26"/>
      <c r="R210" s="31">
        <f t="shared" si="12"/>
        <v>412280</v>
      </c>
      <c r="S210" s="31">
        <f t="shared" si="13"/>
        <v>388559</v>
      </c>
      <c r="T210" s="31">
        <f t="shared" si="14"/>
        <v>909930</v>
      </c>
    </row>
    <row r="211" spans="1:20">
      <c r="A211" s="27" t="s">
        <v>97</v>
      </c>
      <c r="B211" s="26">
        <v>69092</v>
      </c>
      <c r="C211" s="26">
        <v>56792887790</v>
      </c>
      <c r="D211" s="30">
        <v>30381622.736004099</v>
      </c>
      <c r="E211" s="26">
        <v>821989.34449719195</v>
      </c>
      <c r="F211" s="26">
        <v>7656118138</v>
      </c>
      <c r="G211" s="26">
        <v>2300040</v>
      </c>
      <c r="H211" s="26">
        <v>37148</v>
      </c>
      <c r="I211" s="26">
        <v>21562893380</v>
      </c>
      <c r="J211" s="26">
        <v>3393.06223753634</v>
      </c>
      <c r="K211" s="122">
        <v>580459.06589856697</v>
      </c>
      <c r="L211" s="26">
        <v>36158</v>
      </c>
      <c r="M211" s="26">
        <v>2189830</v>
      </c>
      <c r="N211" s="26"/>
      <c r="R211" s="31">
        <f t="shared" si="12"/>
        <v>909930</v>
      </c>
      <c r="S211" s="31">
        <f t="shared" si="13"/>
        <v>590327</v>
      </c>
      <c r="T211" s="31"/>
    </row>
    <row r="212" spans="1:20">
      <c r="A212" s="25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</row>
    <row r="213" spans="1:20">
      <c r="A213" s="25" t="s">
        <v>150</v>
      </c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</row>
    <row r="214" spans="1:20">
      <c r="A214" t="s">
        <v>149</v>
      </c>
    </row>
    <row r="215" spans="1:20">
      <c r="A215" t="s">
        <v>148</v>
      </c>
    </row>
    <row r="216" spans="1:20">
      <c r="A216" t="s">
        <v>147</v>
      </c>
    </row>
  </sheetData>
  <mergeCells count="6">
    <mergeCell ref="K8:N8"/>
    <mergeCell ref="A9:A10"/>
    <mergeCell ref="B9:G9"/>
    <mergeCell ref="H9:M9"/>
    <mergeCell ref="N9:N10"/>
    <mergeCell ref="R8:T8"/>
  </mergeCells>
  <phoneticPr fontId="2" type="noConversion"/>
  <printOptions horizontalCentered="1"/>
  <pageMargins left="0.3" right="0.35" top="0.93" bottom="0.72" header="0.6" footer="0.51"/>
  <pageSetup paperSize="9" scale="60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1.사업팀제공</vt:lpstr>
      <vt:lpstr>2.사업팀제공</vt:lpstr>
      <vt:lpstr>3.소득기준금액계산</vt:lpstr>
      <vt:lpstr>4.건보료자료</vt:lpstr>
      <vt:lpstr>'4.건보료자료'!Print_Area</vt:lpstr>
      <vt:lpstr>'2.사업팀제공'!Print_Titles</vt:lpstr>
      <vt:lpstr>'4.건보료자료'!Print_Titles</vt:lpstr>
    </vt:vector>
  </TitlesOfParts>
  <Company>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mohw</dc:creator>
  <cp:lastModifiedBy>Your User Name</cp:lastModifiedBy>
  <cp:lastPrinted>2012-12-21T00:45:39Z</cp:lastPrinted>
  <dcterms:created xsi:type="dcterms:W3CDTF">2007-06-01T04:40:33Z</dcterms:created>
  <dcterms:modified xsi:type="dcterms:W3CDTF">2014-02-07T00:07:53Z</dcterms:modified>
</cp:coreProperties>
</file>