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65" windowWidth="18315" windowHeight="10110" tabRatio="744" activeTab="1"/>
  </bookViews>
  <sheets>
    <sheet name="자두" sheetId="44" r:id="rId1"/>
    <sheet name="포도비가림" sheetId="40" r:id="rId2"/>
    <sheet name="Sheet1" sheetId="45" r:id="rId3"/>
  </sheets>
  <definedNames>
    <definedName name="_xlnm._FilterDatabase" localSheetId="0" hidden="1">자두!$A$9:$S$19</definedName>
    <definedName name="_xlnm._FilterDatabase" localSheetId="1" hidden="1">포도비가림!$A$5:$M$14</definedName>
    <definedName name="_xlnm.Print_Area" localSheetId="1">포도비가림!$A$1:$O$21</definedName>
    <definedName name="_xlnm.Print_Titles" localSheetId="1">포도비가림!$A:$M,포도비가림!$1:$5</definedName>
  </definedNames>
  <calcPr calcId="145621"/>
</workbook>
</file>

<file path=xl/calcChain.xml><?xml version="1.0" encoding="utf-8"?>
<calcChain xmlns="http://schemas.openxmlformats.org/spreadsheetml/2006/main">
  <c r="S7" i="44" l="1"/>
  <c r="S8" i="44"/>
  <c r="D9" i="44"/>
  <c r="R9" i="44"/>
  <c r="S9" i="44" s="1"/>
  <c r="J10" i="44"/>
  <c r="K10" i="44" s="1"/>
  <c r="K9" i="44" s="1"/>
  <c r="J11" i="44"/>
  <c r="L11" i="44" s="1"/>
  <c r="K11" i="44"/>
  <c r="J12" i="44"/>
  <c r="K12" i="44"/>
  <c r="L12" i="44"/>
  <c r="J9" i="44" l="1"/>
  <c r="L10" i="44"/>
  <c r="L9" i="44" s="1"/>
  <c r="G8" i="40" l="1"/>
  <c r="H8" i="40" l="1"/>
  <c r="I8" i="40" s="1"/>
  <c r="I7" i="40" s="1"/>
  <c r="I6" i="40" s="1"/>
  <c r="B7" i="40"/>
  <c r="G7" i="40"/>
  <c r="G6" i="40" s="1"/>
  <c r="E7" i="40"/>
  <c r="H7" i="40" l="1"/>
  <c r="H6" i="40" s="1"/>
  <c r="E6" i="40"/>
</calcChain>
</file>

<file path=xl/sharedStrings.xml><?xml version="1.0" encoding="utf-8"?>
<sst xmlns="http://schemas.openxmlformats.org/spreadsheetml/2006/main" count="78" uniqueCount="62">
  <si>
    <t>총합계</t>
  </si>
  <si>
    <t>계</t>
    <phoneticPr fontId="4" type="noConversion"/>
  </si>
  <si>
    <t>성  명</t>
    <phoneticPr fontId="4" type="noConversion"/>
  </si>
  <si>
    <t>사 업 비(천원)</t>
    <phoneticPr fontId="4" type="noConversion"/>
  </si>
  <si>
    <t>단가
(천원)</t>
    <phoneticPr fontId="4" type="noConversion"/>
  </si>
  <si>
    <t>주 소 (OO리)</t>
    <phoneticPr fontId="4" type="noConversion"/>
  </si>
  <si>
    <t>보 조
 (50%)</t>
    <phoneticPr fontId="4" type="noConversion"/>
  </si>
  <si>
    <t>자 부 담
 (50%)</t>
    <phoneticPr fontId="4" type="noConversion"/>
  </si>
  <si>
    <t>대 상 농 가</t>
    <phoneticPr fontId="4" type="noConversion"/>
  </si>
  <si>
    <t>체 납</t>
    <phoneticPr fontId="3" type="noConversion"/>
  </si>
  <si>
    <t>여 부</t>
    <phoneticPr fontId="3" type="noConversion"/>
  </si>
  <si>
    <t>요약</t>
    <phoneticPr fontId="3" type="noConversion"/>
  </si>
  <si>
    <t>읍 면</t>
    <phoneticPr fontId="3" type="noConversion"/>
  </si>
  <si>
    <t>비    고</t>
    <phoneticPr fontId="4" type="noConversion"/>
  </si>
  <si>
    <t>농업경영체 등록여부(O,X)</t>
    <phoneticPr fontId="3" type="noConversion"/>
  </si>
  <si>
    <t>예천읍 효자로 111(동본리)</t>
    <phoneticPr fontId="3" type="noConversion"/>
  </si>
  <si>
    <t>김 OO</t>
    <phoneticPr fontId="3" type="noConversion"/>
  </si>
  <si>
    <t>예천읍</t>
    <phoneticPr fontId="3" type="noConversion"/>
  </si>
  <si>
    <t>o</t>
    <phoneticPr fontId="3" type="noConversion"/>
  </si>
  <si>
    <t>부</t>
    <phoneticPr fontId="3" type="noConversion"/>
  </si>
  <si>
    <t>세부사업</t>
    <phoneticPr fontId="4" type="noConversion"/>
  </si>
  <si>
    <t>고추비가림재배시설</t>
    <phoneticPr fontId="3" type="noConversion"/>
  </si>
  <si>
    <t>사업량      (㎡)</t>
    <phoneticPr fontId="4" type="noConversion"/>
  </si>
  <si>
    <t xml:space="preserve">2020년 포도비가림재배시설지원사업 수요 조사 </t>
    <phoneticPr fontId="4" type="noConversion"/>
  </si>
  <si>
    <r>
      <t>포도       재배면적(</t>
    </r>
    <r>
      <rPr>
        <b/>
        <sz val="12"/>
        <rFont val="맑은 고딕"/>
        <family val="3"/>
        <charset val="129"/>
      </rPr>
      <t>㎡</t>
    </r>
    <r>
      <rPr>
        <b/>
        <sz val="12"/>
        <rFont val="굴림체"/>
        <family val="3"/>
        <charset val="129"/>
      </rPr>
      <t>)</t>
    </r>
    <phoneticPr fontId="3" type="noConversion"/>
  </si>
  <si>
    <t>계</t>
  </si>
  <si>
    <t>자부담
(50%)</t>
  </si>
  <si>
    <t>보 조
(50%)</t>
  </si>
  <si>
    <t>새주소</t>
  </si>
  <si>
    <t>비고</t>
  </si>
  <si>
    <t>사업
 완료
 시기</t>
  </si>
  <si>
    <t>사 업 비(천원)</t>
  </si>
  <si>
    <t>대상농가</t>
  </si>
  <si>
    <t>리</t>
  </si>
  <si>
    <t>읍면</t>
  </si>
  <si>
    <t>자두</t>
    <phoneticPr fontId="3" type="noConversion"/>
  </si>
  <si>
    <t>5월</t>
    <phoneticPr fontId="3" type="noConversion"/>
  </si>
  <si>
    <t>개</t>
    <phoneticPr fontId="3" type="noConversion"/>
  </si>
  <si>
    <t>지주시설</t>
    <phoneticPr fontId="3" type="noConversion"/>
  </si>
  <si>
    <t>박00</t>
    <phoneticPr fontId="3" type="noConversion"/>
  </si>
  <si>
    <t>~길 000</t>
    <phoneticPr fontId="3" type="noConversion"/>
  </si>
  <si>
    <t>00리</t>
    <phoneticPr fontId="3" type="noConversion"/>
  </si>
  <si>
    <t>ex)예천읍</t>
    <phoneticPr fontId="3" type="noConversion"/>
  </si>
  <si>
    <t>대</t>
    <phoneticPr fontId="3" type="noConversion"/>
  </si>
  <si>
    <t>자두선별기</t>
    <phoneticPr fontId="3" type="noConversion"/>
  </si>
  <si>
    <t>조00</t>
    <phoneticPr fontId="3" type="noConversion"/>
  </si>
  <si>
    <t>농업용 동력운반차</t>
    <phoneticPr fontId="3" type="noConversion"/>
  </si>
  <si>
    <t>ex)감천면</t>
    <phoneticPr fontId="3" type="noConversion"/>
  </si>
  <si>
    <t>단위</t>
    <phoneticPr fontId="3" type="noConversion"/>
  </si>
  <si>
    <t>단가
(천원)</t>
    <phoneticPr fontId="3" type="noConversion"/>
  </si>
  <si>
    <t>수량</t>
    <phoneticPr fontId="3" type="noConversion"/>
  </si>
  <si>
    <t>성명</t>
    <phoneticPr fontId="3" type="noConversion"/>
  </si>
  <si>
    <t>재배
품목</t>
    <phoneticPr fontId="3" type="noConversion"/>
  </si>
  <si>
    <t>재배       면적
(㎡)</t>
    <phoneticPr fontId="3" type="noConversion"/>
  </si>
  <si>
    <t>단가</t>
    <phoneticPr fontId="3" type="noConversion"/>
  </si>
  <si>
    <t>사업량</t>
    <phoneticPr fontId="3" type="noConversion"/>
  </si>
  <si>
    <t>세부사업명</t>
    <phoneticPr fontId="3" type="noConversion"/>
  </si>
  <si>
    <t>자두재배농가 경쟁력제고 지원사업 대상자 내역</t>
    <phoneticPr fontId="3" type="noConversion"/>
  </si>
  <si>
    <t>□ 단가 : 농업용 동력운반차 3,400천원 이내/대(보조 50%, 자부담 50%)</t>
    <phoneticPr fontId="3" type="noConversion"/>
  </si>
  <si>
    <t xml:space="preserve">          : 자두선별기 5,000천원 이내/대(보조 50%, 자부담 50%)</t>
    <phoneticPr fontId="3" type="noConversion"/>
  </si>
  <si>
    <t xml:space="preserve">          : 우산식지주시설 20천원 이내/개(보조 50%, 자부담 50%) </t>
    <phoneticPr fontId="3" type="noConversion"/>
  </si>
  <si>
    <r>
      <rPr>
        <sz val="9.8000000000000007"/>
        <color rgb="FF0000CC"/>
        <rFont val="굴림"/>
        <family val="3"/>
        <charset val="129"/>
      </rPr>
      <t xml:space="preserve">* </t>
    </r>
    <r>
      <rPr>
        <sz val="14"/>
        <color rgb="FF0000CC"/>
        <rFont val="굴림"/>
        <family val="3"/>
        <charset val="129"/>
      </rPr>
      <t>비가림하우스 기준단가 : 3,200천원 이내/1동/660㎡ (1인당 최대 5동)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</si>
</sst>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General&quot;농가&quot;"/>
    <numFmt numFmtId="177" formatCode="#,##0.0_ "/>
    <numFmt numFmtId="178" formatCode="#,##0_ "/>
  </numFmts>
  <fonts count="4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b/>
      <sz val="25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4"/>
      <color rgb="FF0000CC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i/>
      <sz val="11"/>
      <color rgb="FF0000FF"/>
      <name val="굴림"/>
      <family val="3"/>
      <charset val="129"/>
    </font>
    <font>
      <i/>
      <sz val="11"/>
      <color rgb="FF0000FF"/>
      <name val="굴림체"/>
      <family val="3"/>
      <charset val="129"/>
    </font>
    <font>
      <b/>
      <i/>
      <sz val="11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sz val="12"/>
      <color rgb="FF0000FF"/>
      <name val="굴림체"/>
      <family val="3"/>
      <charset val="129"/>
    </font>
    <font>
      <b/>
      <sz val="12"/>
      <color rgb="FF0000FF"/>
      <name val="굴림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name val="굴림체"/>
      <family val="3"/>
      <charset val="129"/>
    </font>
    <font>
      <b/>
      <sz val="12"/>
      <name val="맑은 고딕"/>
      <family val="3"/>
      <charset val="129"/>
    </font>
    <font>
      <sz val="12"/>
      <color rgb="FFFF0000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12"/>
      <color rgb="FFFF0000"/>
      <name val="굴림"/>
      <family val="3"/>
      <charset val="129"/>
    </font>
    <font>
      <sz val="12"/>
      <name val="굴림"/>
      <family val="3"/>
      <charset val="129"/>
    </font>
    <font>
      <i/>
      <sz val="11"/>
      <color theme="3"/>
      <name val="맑은 고딕"/>
      <family val="3"/>
      <charset val="129"/>
      <scheme val="minor"/>
    </font>
    <font>
      <b/>
      <sz val="12"/>
      <color theme="3"/>
      <name val="굴림"/>
      <family val="3"/>
      <charset val="129"/>
    </font>
    <font>
      <b/>
      <sz val="16"/>
      <name val="굴림"/>
      <family val="3"/>
      <charset val="129"/>
    </font>
    <font>
      <b/>
      <sz val="14"/>
      <name val="굴림"/>
      <family val="3"/>
      <charset val="129"/>
    </font>
    <font>
      <b/>
      <sz val="22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.8000000000000007"/>
      <color rgb="FF0000CC"/>
      <name val="굴림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0" borderId="18" applyNumberFormat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11" fillId="12" borderId="2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11" borderId="21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9" borderId="18" applyNumberFormat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10" borderId="19" applyNumberFormat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41" fontId="7" fillId="5" borderId="4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/>
    </xf>
    <xf numFmtId="41" fontId="5" fillId="0" borderId="0" xfId="2" applyFont="1" applyAlignment="1">
      <alignment horizontal="center" vertical="center"/>
    </xf>
    <xf numFmtId="41" fontId="2" fillId="0" borderId="0" xfId="2" applyFont="1" applyAlignment="1">
      <alignment horizontal="center" vertical="center"/>
    </xf>
    <xf numFmtId="0" fontId="2" fillId="5" borderId="0" xfId="1" applyFont="1" applyFill="1" applyAlignment="1">
      <alignment horizontal="center"/>
    </xf>
    <xf numFmtId="0" fontId="7" fillId="5" borderId="11" xfId="1" applyFont="1" applyFill="1" applyBorder="1" applyAlignment="1">
      <alignment horizontal="center" vertical="center" shrinkToFit="1"/>
    </xf>
    <xf numFmtId="0" fontId="7" fillId="5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1" fontId="7" fillId="5" borderId="1" xfId="2" applyFont="1" applyFill="1" applyBorder="1" applyAlignment="1">
      <alignment horizontal="center" vertical="center"/>
    </xf>
    <xf numFmtId="41" fontId="7" fillId="5" borderId="1" xfId="3" applyFont="1" applyFill="1" applyBorder="1" applyAlignment="1">
      <alignment horizontal="center" vertical="center"/>
    </xf>
    <xf numFmtId="41" fontId="7" fillId="5" borderId="1" xfId="2" applyFont="1" applyFill="1" applyBorder="1" applyAlignment="1">
      <alignment horizontal="center" vertical="center" shrinkToFit="1"/>
    </xf>
    <xf numFmtId="41" fontId="7" fillId="5" borderId="5" xfId="2" applyFont="1" applyFill="1" applyBorder="1" applyAlignment="1">
      <alignment horizontal="left" vertical="center"/>
    </xf>
    <xf numFmtId="0" fontId="12" fillId="5" borderId="1" xfId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41" fontId="12" fillId="5" borderId="1" xfId="2" applyFont="1" applyFill="1" applyBorder="1" applyAlignment="1">
      <alignment horizontal="center" vertical="center"/>
    </xf>
    <xf numFmtId="41" fontId="12" fillId="5" borderId="1" xfId="3" applyFont="1" applyFill="1" applyBorder="1" applyAlignment="1">
      <alignment horizontal="center" vertical="center"/>
    </xf>
    <xf numFmtId="41" fontId="12" fillId="5" borderId="1" xfId="2" applyFont="1" applyFill="1" applyBorder="1" applyAlignment="1">
      <alignment horizontal="center" vertical="center" shrinkToFit="1"/>
    </xf>
    <xf numFmtId="41" fontId="12" fillId="5" borderId="4" xfId="2" applyFont="1" applyFill="1" applyBorder="1" applyAlignment="1">
      <alignment horizontal="center" vertical="center" shrinkToFit="1"/>
    </xf>
    <xf numFmtId="0" fontId="7" fillId="5" borderId="5" xfId="2" applyNumberFormat="1" applyFont="1" applyFill="1" applyBorder="1" applyAlignment="1">
      <alignment horizontal="center" vertical="center"/>
    </xf>
    <xf numFmtId="0" fontId="12" fillId="5" borderId="5" xfId="2" applyNumberFormat="1" applyFont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 vertical="center" shrinkToFit="1"/>
    </xf>
    <xf numFmtId="0" fontId="15" fillId="5" borderId="1" xfId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41" fontId="15" fillId="5" borderId="1" xfId="2" applyFont="1" applyFill="1" applyBorder="1" applyAlignment="1">
      <alignment horizontal="center" vertical="center"/>
    </xf>
    <xf numFmtId="41" fontId="15" fillId="5" borderId="1" xfId="3" applyFont="1" applyFill="1" applyBorder="1" applyAlignment="1">
      <alignment horizontal="center" vertical="center"/>
    </xf>
    <xf numFmtId="41" fontId="15" fillId="5" borderId="1" xfId="2" applyFont="1" applyFill="1" applyBorder="1" applyAlignment="1">
      <alignment horizontal="center" vertical="center" shrinkToFit="1"/>
    </xf>
    <xf numFmtId="41" fontId="15" fillId="5" borderId="4" xfId="2" applyFont="1" applyFill="1" applyBorder="1" applyAlignment="1">
      <alignment horizontal="center" vertical="center" shrinkToFit="1"/>
    </xf>
    <xf numFmtId="0" fontId="15" fillId="5" borderId="5" xfId="2" applyNumberFormat="1" applyFont="1" applyFill="1" applyBorder="1" applyAlignment="1">
      <alignment horizontal="center" vertical="center"/>
    </xf>
    <xf numFmtId="0" fontId="18" fillId="5" borderId="0" xfId="1" applyFont="1" applyFill="1" applyAlignment="1">
      <alignment horizontal="center"/>
    </xf>
    <xf numFmtId="0" fontId="16" fillId="5" borderId="1" xfId="0" applyFont="1" applyFill="1" applyBorder="1" applyAlignment="1">
      <alignment horizontal="center" vertical="center" shrinkToFit="1"/>
    </xf>
    <xf numFmtId="41" fontId="19" fillId="4" borderId="13" xfId="2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/>
    </xf>
    <xf numFmtId="41" fontId="19" fillId="4" borderId="1" xfId="2" applyFont="1" applyFill="1" applyBorder="1" applyAlignment="1">
      <alignment horizontal="center" vertical="center"/>
    </xf>
    <xf numFmtId="41" fontId="19" fillId="4" borderId="1" xfId="2" applyFont="1" applyFill="1" applyBorder="1" applyAlignment="1">
      <alignment horizontal="center" vertical="center" wrapText="1"/>
    </xf>
    <xf numFmtId="41" fontId="19" fillId="4" borderId="14" xfId="2" applyFont="1" applyFill="1" applyBorder="1" applyAlignment="1">
      <alignment horizontal="center" vertical="center" wrapText="1"/>
    </xf>
    <xf numFmtId="0" fontId="19" fillId="3" borderId="11" xfId="1" applyFont="1" applyFill="1" applyBorder="1" applyAlignment="1">
      <alignment horizontal="center" vertical="center" shrinkToFit="1"/>
    </xf>
    <xf numFmtId="0" fontId="21" fillId="3" borderId="1" xfId="1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center" vertical="center"/>
    </xf>
    <xf numFmtId="41" fontId="22" fillId="3" borderId="1" xfId="2" applyFont="1" applyFill="1" applyBorder="1" applyAlignment="1">
      <alignment horizontal="left" vertical="center"/>
    </xf>
    <xf numFmtId="41" fontId="22" fillId="3" borderId="4" xfId="2" applyFont="1" applyFill="1" applyBorder="1" applyAlignment="1">
      <alignment horizontal="left" vertical="center"/>
    </xf>
    <xf numFmtId="41" fontId="21" fillId="3" borderId="5" xfId="2" applyFont="1" applyFill="1" applyBorder="1" applyAlignment="1">
      <alignment horizontal="left" vertical="center"/>
    </xf>
    <xf numFmtId="0" fontId="23" fillId="2" borderId="11" xfId="1" applyFont="1" applyFill="1" applyBorder="1" applyAlignment="1">
      <alignment horizontal="center" vertical="center" shrinkToFit="1"/>
    </xf>
    <xf numFmtId="0" fontId="24" fillId="2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 wrapText="1"/>
    </xf>
    <xf numFmtId="176" fontId="25" fillId="2" borderId="1" xfId="1" applyNumberFormat="1" applyFont="1" applyFill="1" applyBorder="1" applyAlignment="1">
      <alignment horizontal="center" vertical="center"/>
    </xf>
    <xf numFmtId="41" fontId="26" fillId="2" borderId="1" xfId="2" applyFont="1" applyFill="1" applyBorder="1" applyAlignment="1">
      <alignment horizontal="left" vertical="center"/>
    </xf>
    <xf numFmtId="41" fontId="26" fillId="2" borderId="1" xfId="3" applyFont="1" applyFill="1" applyBorder="1" applyAlignment="1">
      <alignment horizontal="center" vertical="center"/>
    </xf>
    <xf numFmtId="41" fontId="26" fillId="2" borderId="4" xfId="2" applyFont="1" applyFill="1" applyBorder="1" applyAlignment="1">
      <alignment horizontal="left" vertical="center"/>
    </xf>
    <xf numFmtId="41" fontId="24" fillId="2" borderId="5" xfId="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27" fillId="0" borderId="1" xfId="0" applyFont="1" applyBorder="1" applyAlignment="1">
      <alignment horizontal="center" vertical="center"/>
    </xf>
    <xf numFmtId="41" fontId="27" fillId="0" borderId="1" xfId="3" applyFont="1" applyBorder="1" applyAlignment="1">
      <alignment horizontal="center" vertical="center"/>
    </xf>
    <xf numFmtId="41" fontId="27" fillId="0" borderId="1" xfId="3" applyNumberFormat="1" applyFont="1" applyBorder="1" applyAlignment="1">
      <alignment horizontal="center" vertical="center"/>
    </xf>
    <xf numFmtId="177" fontId="27" fillId="0" borderId="1" xfId="0" applyNumberFormat="1" applyFont="1" applyBorder="1" applyAlignment="1">
      <alignment horizontal="center" vertical="center"/>
    </xf>
    <xf numFmtId="178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shrinkToFit="1"/>
    </xf>
    <xf numFmtId="0" fontId="27" fillId="0" borderId="1" xfId="0" applyFont="1" applyBorder="1" applyAlignment="1">
      <alignment horizontal="center" vertical="center" wrapText="1" shrinkToFit="1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28" fillId="37" borderId="1" xfId="2" applyFont="1" applyFill="1" applyBorder="1" applyAlignment="1">
      <alignment horizontal="center" vertical="center" shrinkToFit="1"/>
    </xf>
    <xf numFmtId="41" fontId="28" fillId="37" borderId="1" xfId="2" applyNumberFormat="1" applyFont="1" applyFill="1" applyBorder="1" applyAlignment="1">
      <alignment horizontal="center" vertical="center" shrinkToFit="1"/>
    </xf>
    <xf numFmtId="178" fontId="28" fillId="37" borderId="1" xfId="2" applyNumberFormat="1" applyFont="1" applyFill="1" applyBorder="1" applyAlignment="1">
      <alignment horizontal="center" vertical="center" shrinkToFit="1"/>
    </xf>
    <xf numFmtId="176" fontId="28" fillId="38" borderId="1" xfId="12" applyNumberFormat="1" applyFont="1" applyFill="1" applyBorder="1" applyAlignment="1">
      <alignment horizontal="center" vertical="center" shrinkToFit="1"/>
    </xf>
    <xf numFmtId="176" fontId="28" fillId="37" borderId="1" xfId="12" applyNumberFormat="1" applyFont="1" applyFill="1" applyBorder="1" applyAlignment="1">
      <alignment horizontal="center" vertical="center" shrinkToFit="1"/>
    </xf>
    <xf numFmtId="0" fontId="28" fillId="37" borderId="1" xfId="12" applyFont="1" applyFill="1" applyBorder="1" applyAlignment="1">
      <alignment horizontal="center" vertical="center" shrinkToFit="1"/>
    </xf>
    <xf numFmtId="41" fontId="8" fillId="4" borderId="1" xfId="2" applyFont="1" applyFill="1" applyBorder="1" applyAlignment="1">
      <alignment horizontal="center" vertical="center" wrapText="1"/>
    </xf>
    <xf numFmtId="41" fontId="8" fillId="4" borderId="1" xfId="2" applyFont="1" applyFill="1" applyBorder="1" applyAlignment="1">
      <alignment horizontal="center" vertical="center"/>
    </xf>
    <xf numFmtId="0" fontId="8" fillId="4" borderId="3" xfId="2" applyNumberFormat="1" applyFont="1" applyFill="1" applyBorder="1" applyAlignment="1">
      <alignment horizontal="center" vertical="center" wrapText="1"/>
    </xf>
    <xf numFmtId="0" fontId="8" fillId="4" borderId="1" xfId="2" applyNumberFormat="1" applyFont="1" applyFill="1" applyBorder="1" applyAlignment="1">
      <alignment horizontal="center" vertical="center" wrapText="1"/>
    </xf>
    <xf numFmtId="0" fontId="8" fillId="4" borderId="1" xfId="12" applyFont="1" applyFill="1" applyBorder="1" applyAlignment="1">
      <alignment horizontal="center" vertical="center"/>
    </xf>
    <xf numFmtId="0" fontId="8" fillId="4" borderId="1" xfId="12" applyFont="1" applyFill="1" applyBorder="1" applyAlignment="1">
      <alignment horizontal="center" vertical="center" wrapText="1"/>
    </xf>
    <xf numFmtId="0" fontId="29" fillId="0" borderId="0" xfId="12" applyFont="1" applyBorder="1" applyAlignment="1">
      <alignment horizontal="left" vertical="center"/>
    </xf>
    <xf numFmtId="0" fontId="29" fillId="0" borderId="28" xfId="12" applyFont="1" applyBorder="1" applyAlignment="1">
      <alignment horizontal="left" vertical="center"/>
    </xf>
    <xf numFmtId="0" fontId="31" fillId="0" borderId="0" xfId="12" applyFont="1" applyAlignment="1">
      <alignment horizontal="center" vertical="center"/>
    </xf>
    <xf numFmtId="41" fontId="8" fillId="4" borderId="24" xfId="2" applyFont="1" applyFill="1" applyBorder="1" applyAlignment="1">
      <alignment horizontal="center" vertical="center" wrapText="1" shrinkToFit="1"/>
    </xf>
    <xf numFmtId="41" fontId="8" fillId="4" borderId="3" xfId="2" applyFont="1" applyFill="1" applyBorder="1" applyAlignment="1">
      <alignment horizontal="center" vertical="center" shrinkToFit="1"/>
    </xf>
    <xf numFmtId="41" fontId="8" fillId="4" borderId="1" xfId="2" applyFont="1" applyFill="1" applyBorder="1" applyAlignment="1">
      <alignment horizontal="center" vertical="center"/>
    </xf>
    <xf numFmtId="0" fontId="8" fillId="4" borderId="24" xfId="12" applyFont="1" applyFill="1" applyBorder="1" applyAlignment="1">
      <alignment horizontal="center" vertical="center" wrapText="1"/>
    </xf>
    <xf numFmtId="0" fontId="8" fillId="4" borderId="3" xfId="12" applyFont="1" applyFill="1" applyBorder="1" applyAlignment="1">
      <alignment horizontal="center" vertical="center" wrapText="1"/>
    </xf>
    <xf numFmtId="0" fontId="8" fillId="4" borderId="1" xfId="12" applyFont="1" applyFill="1" applyBorder="1" applyAlignment="1">
      <alignment horizontal="center" vertical="center"/>
    </xf>
    <xf numFmtId="0" fontId="8" fillId="4" borderId="4" xfId="12" applyFont="1" applyFill="1" applyBorder="1" applyAlignment="1">
      <alignment horizontal="center" vertical="center"/>
    </xf>
    <xf numFmtId="0" fontId="8" fillId="4" borderId="27" xfId="12" applyFont="1" applyFill="1" applyBorder="1" applyAlignment="1">
      <alignment horizontal="center" vertical="center"/>
    </xf>
    <xf numFmtId="41" fontId="8" fillId="4" borderId="3" xfId="2" applyFont="1" applyFill="1" applyBorder="1" applyAlignment="1">
      <alignment horizontal="center" vertical="center" wrapText="1" shrinkToFit="1"/>
    </xf>
    <xf numFmtId="0" fontId="8" fillId="4" borderId="24" xfId="12" applyFont="1" applyFill="1" applyBorder="1" applyAlignment="1">
      <alignment horizontal="center" vertical="center"/>
    </xf>
    <xf numFmtId="0" fontId="8" fillId="4" borderId="3" xfId="12" applyFont="1" applyFill="1" applyBorder="1" applyAlignment="1">
      <alignment horizontal="center" vertical="center"/>
    </xf>
    <xf numFmtId="41" fontId="8" fillId="4" borderId="24" xfId="2" applyFont="1" applyFill="1" applyBorder="1" applyAlignment="1">
      <alignment horizontal="center" vertical="center" wrapText="1"/>
    </xf>
    <xf numFmtId="41" fontId="8" fillId="4" borderId="3" xfId="2" applyFont="1" applyFill="1" applyBorder="1" applyAlignment="1">
      <alignment horizontal="center" vertical="center" wrapText="1"/>
    </xf>
    <xf numFmtId="0" fontId="8" fillId="4" borderId="26" xfId="2" applyNumberFormat="1" applyFont="1" applyFill="1" applyBorder="1" applyAlignment="1">
      <alignment horizontal="center" vertical="center" wrapText="1"/>
    </xf>
    <xf numFmtId="0" fontId="8" fillId="4" borderId="25" xfId="2" applyNumberFormat="1" applyFont="1" applyFill="1" applyBorder="1" applyAlignment="1">
      <alignment horizontal="center" vertical="center" wrapText="1"/>
    </xf>
    <xf numFmtId="0" fontId="30" fillId="0" borderId="0" xfId="12" applyFont="1" applyBorder="1" applyAlignment="1">
      <alignment horizontal="left" vertical="center"/>
    </xf>
    <xf numFmtId="0" fontId="8" fillId="4" borderId="1" xfId="2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0" fillId="0" borderId="12" xfId="1" applyFont="1" applyBorder="1" applyAlignment="1">
      <alignment horizontal="left" vertical="center" wrapText="1"/>
    </xf>
    <xf numFmtId="0" fontId="19" fillId="4" borderId="6" xfId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4" borderId="8" xfId="1" applyFont="1" applyFill="1" applyBorder="1" applyAlignment="1">
      <alignment horizontal="center" vertical="center"/>
    </xf>
    <xf numFmtId="0" fontId="19" fillId="4" borderId="7" xfId="2" applyNumberFormat="1" applyFont="1" applyFill="1" applyBorder="1" applyAlignment="1">
      <alignment horizontal="center" vertical="center" wrapText="1"/>
    </xf>
    <xf numFmtId="0" fontId="19" fillId="4" borderId="3" xfId="2" applyNumberFormat="1" applyFont="1" applyFill="1" applyBorder="1" applyAlignment="1">
      <alignment horizontal="center" vertical="center" wrapText="1"/>
    </xf>
    <xf numFmtId="41" fontId="19" fillId="4" borderId="8" xfId="2" applyFont="1" applyFill="1" applyBorder="1" applyAlignment="1">
      <alignment horizontal="center" vertical="center"/>
    </xf>
    <xf numFmtId="41" fontId="19" fillId="4" borderId="7" xfId="2" applyFont="1" applyFill="1" applyBorder="1" applyAlignment="1">
      <alignment horizontal="center" vertical="center" wrapText="1"/>
    </xf>
    <xf numFmtId="41" fontId="19" fillId="4" borderId="3" xfId="2" applyFont="1" applyFill="1" applyBorder="1" applyAlignment="1">
      <alignment horizontal="center" vertical="center" wrapText="1"/>
    </xf>
    <xf numFmtId="0" fontId="19" fillId="4" borderId="9" xfId="2" applyNumberFormat="1" applyFont="1" applyFill="1" applyBorder="1" applyAlignment="1">
      <alignment horizontal="center" vertical="center" wrapText="1"/>
    </xf>
    <xf numFmtId="0" fontId="19" fillId="4" borderId="2" xfId="2" applyNumberFormat="1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</cellXfs>
  <cellStyles count="55">
    <cellStyle name="20% - 강조색1 2" xfId="13"/>
    <cellStyle name="20% - 강조색2 2" xfId="14"/>
    <cellStyle name="20% - 강조색3 2" xfId="15"/>
    <cellStyle name="20% - 강조색4 2" xfId="16"/>
    <cellStyle name="20% - 강조색5 2" xfId="17"/>
    <cellStyle name="20% - 강조색6 2" xfId="18"/>
    <cellStyle name="40% - 강조색1 2" xfId="19"/>
    <cellStyle name="40% - 강조색2 2" xfId="20"/>
    <cellStyle name="40% - 강조색3 2" xfId="21"/>
    <cellStyle name="40% - 강조색4 2" xfId="22"/>
    <cellStyle name="40% - 강조색5 2" xfId="23"/>
    <cellStyle name="40% - 강조색6 2" xfId="24"/>
    <cellStyle name="60% - 강조색1 2" xfId="25"/>
    <cellStyle name="60% - 강조색2 2" xfId="26"/>
    <cellStyle name="60% - 강조색3 2" xfId="27"/>
    <cellStyle name="60% - 강조색4 2" xfId="28"/>
    <cellStyle name="60% - 강조색5 2" xfId="29"/>
    <cellStyle name="60% - 강조색6 2" xfId="30"/>
    <cellStyle name="강조색1 2" xfId="31"/>
    <cellStyle name="강조색2 2" xfId="32"/>
    <cellStyle name="강조색3 2" xfId="33"/>
    <cellStyle name="강조색4 2" xfId="34"/>
    <cellStyle name="강조색5 2" xfId="35"/>
    <cellStyle name="강조색6 2" xfId="36"/>
    <cellStyle name="경고문 2" xfId="37"/>
    <cellStyle name="계산 2" xfId="38"/>
    <cellStyle name="나쁨 2" xfId="39"/>
    <cellStyle name="메모 2" xfId="40"/>
    <cellStyle name="백분율 2" xfId="41"/>
    <cellStyle name="보통 2" xfId="42"/>
    <cellStyle name="설명 텍스트 2" xfId="43"/>
    <cellStyle name="셀 확인 2" xfId="44"/>
    <cellStyle name="쉼표 [0]" xfId="3" builtinId="6"/>
    <cellStyle name="쉼표 [0] 2" xfId="2"/>
    <cellStyle name="쉼표 [0] 2 2" xfId="5"/>
    <cellStyle name="쉼표 [0] 3" xfId="7"/>
    <cellStyle name="쉼표 [0] 4" xfId="8"/>
    <cellStyle name="쉼표 [0] 5" xfId="11"/>
    <cellStyle name="연결된 셀 2" xfId="45"/>
    <cellStyle name="요약 2" xfId="46"/>
    <cellStyle name="입력 2" xfId="47"/>
    <cellStyle name="제목 1 2" xfId="48"/>
    <cellStyle name="제목 2 2" xfId="49"/>
    <cellStyle name="제목 3 2" xfId="50"/>
    <cellStyle name="제목 4 2" xfId="51"/>
    <cellStyle name="제목 5" xfId="52"/>
    <cellStyle name="좋음 2" xfId="53"/>
    <cellStyle name="출력 2" xfId="54"/>
    <cellStyle name="표준" xfId="0" builtinId="0"/>
    <cellStyle name="표준 2" xfId="1"/>
    <cellStyle name="표준 2 2" xfId="4"/>
    <cellStyle name="표준 3" xfId="6"/>
    <cellStyle name="표준 4" xfId="9"/>
    <cellStyle name="표준 5" xfId="10"/>
    <cellStyle name="표준 6" xfId="1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2:S19"/>
  <sheetViews>
    <sheetView zoomScale="85" zoomScaleNormal="85" workbookViewId="0">
      <selection activeCell="A3" sqref="A3:P3"/>
    </sheetView>
  </sheetViews>
  <sheetFormatPr defaultRowHeight="16.5"/>
  <cols>
    <col min="1" max="1" width="8.125" customWidth="1"/>
    <col min="2" max="2" width="8.625" customWidth="1"/>
    <col min="3" max="3" width="13.125" customWidth="1"/>
    <col min="5" max="5" width="24.625" customWidth="1"/>
    <col min="6" max="6" width="8.25" customWidth="1"/>
    <col min="7" max="7" width="7.875" customWidth="1"/>
    <col min="10" max="10" width="8.5" customWidth="1"/>
    <col min="11" max="12" width="10.875" bestFit="1" customWidth="1"/>
    <col min="13" max="13" width="8.375" customWidth="1"/>
    <col min="14" max="15" width="8" customWidth="1"/>
    <col min="16" max="16" width="8.125" customWidth="1"/>
    <col min="17" max="17" width="9.75" hidden="1" customWidth="1"/>
    <col min="18" max="18" width="11.875" hidden="1" customWidth="1"/>
    <col min="19" max="20" width="0" hidden="1" customWidth="1"/>
  </cols>
  <sheetData>
    <row r="2" spans="1:19" ht="34.5" customHeight="1">
      <c r="A2" s="82" t="s">
        <v>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27" customHeight="1">
      <c r="A3" s="98" t="s">
        <v>58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9" ht="27" customHeight="1">
      <c r="A4" s="98" t="s">
        <v>59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9" ht="27" customHeight="1">
      <c r="A5" s="98" t="s">
        <v>60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9" ht="11.25" customHeight="1">
      <c r="A6" s="81"/>
      <c r="B6" s="81"/>
      <c r="C6" s="81"/>
      <c r="D6" s="81"/>
      <c r="E6" s="80"/>
      <c r="F6" s="81"/>
      <c r="G6" s="80"/>
      <c r="H6" s="80"/>
      <c r="I6" s="80"/>
      <c r="J6" s="81"/>
      <c r="K6" s="81"/>
      <c r="L6" s="81"/>
      <c r="M6" s="81"/>
      <c r="N6" s="80"/>
      <c r="O6" s="80"/>
      <c r="P6" s="80"/>
    </row>
    <row r="7" spans="1:19" ht="30" customHeight="1">
      <c r="A7" s="88" t="s">
        <v>34</v>
      </c>
      <c r="B7" s="92" t="s">
        <v>33</v>
      </c>
      <c r="C7" s="89" t="s">
        <v>32</v>
      </c>
      <c r="D7" s="90"/>
      <c r="E7" s="86" t="s">
        <v>56</v>
      </c>
      <c r="F7" s="96" t="s">
        <v>55</v>
      </c>
      <c r="G7" s="97"/>
      <c r="H7" s="99" t="s">
        <v>54</v>
      </c>
      <c r="I7" s="99"/>
      <c r="J7" s="85" t="s">
        <v>31</v>
      </c>
      <c r="K7" s="85"/>
      <c r="L7" s="85"/>
      <c r="M7" s="94" t="s">
        <v>53</v>
      </c>
      <c r="N7" s="83" t="s">
        <v>30</v>
      </c>
      <c r="O7" s="83" t="s">
        <v>52</v>
      </c>
      <c r="P7" s="83" t="s">
        <v>29</v>
      </c>
      <c r="R7">
        <v>9400</v>
      </c>
      <c r="S7">
        <f>R7*3.3</f>
        <v>31020</v>
      </c>
    </row>
    <row r="8" spans="1:19" ht="30" customHeight="1">
      <c r="A8" s="88"/>
      <c r="B8" s="93"/>
      <c r="C8" s="79" t="s">
        <v>28</v>
      </c>
      <c r="D8" s="78" t="s">
        <v>51</v>
      </c>
      <c r="E8" s="87"/>
      <c r="F8" s="77" t="s">
        <v>50</v>
      </c>
      <c r="G8" s="77" t="s">
        <v>48</v>
      </c>
      <c r="H8" s="76" t="s">
        <v>49</v>
      </c>
      <c r="I8" s="76" t="s">
        <v>48</v>
      </c>
      <c r="J8" s="75" t="s">
        <v>25</v>
      </c>
      <c r="K8" s="74" t="s">
        <v>27</v>
      </c>
      <c r="L8" s="74" t="s">
        <v>26</v>
      </c>
      <c r="M8" s="95"/>
      <c r="N8" s="84"/>
      <c r="O8" s="84"/>
      <c r="P8" s="91"/>
      <c r="R8">
        <v>1520000</v>
      </c>
      <c r="S8">
        <f>R8/(R7*3.3)</f>
        <v>49.000644745325594</v>
      </c>
    </row>
    <row r="9" spans="1:19" ht="30" customHeight="1">
      <c r="A9" s="73" t="s">
        <v>25</v>
      </c>
      <c r="B9" s="73"/>
      <c r="C9" s="73"/>
      <c r="D9" s="72">
        <f>COUNTA(D10:D19)</f>
        <v>3</v>
      </c>
      <c r="E9" s="71"/>
      <c r="F9" s="70"/>
      <c r="G9" s="70"/>
      <c r="H9" s="70"/>
      <c r="I9" s="70"/>
      <c r="J9" s="69">
        <f>SUM(J10:J19)</f>
        <v>9090</v>
      </c>
      <c r="K9" s="69">
        <f>SUM(K10:K19)</f>
        <v>4545</v>
      </c>
      <c r="L9" s="69">
        <f>SUM(L10:L19)</f>
        <v>4545</v>
      </c>
      <c r="M9" s="68"/>
      <c r="N9" s="68"/>
      <c r="O9" s="68"/>
      <c r="P9" s="68"/>
      <c r="R9" s="67" t="e">
        <f>SUM(#REF!)*1000</f>
        <v>#REF!</v>
      </c>
      <c r="S9" s="66" t="e">
        <f>R9/S7</f>
        <v>#REF!</v>
      </c>
    </row>
    <row r="10" spans="1:19" s="53" customFormat="1" ht="30" customHeight="1">
      <c r="A10" s="59" t="s">
        <v>47</v>
      </c>
      <c r="B10" s="59" t="s">
        <v>41</v>
      </c>
      <c r="C10" s="64" t="s">
        <v>40</v>
      </c>
      <c r="D10" s="59" t="s">
        <v>39</v>
      </c>
      <c r="E10" s="65" t="s">
        <v>46</v>
      </c>
      <c r="F10" s="63">
        <v>1</v>
      </c>
      <c r="G10" s="63" t="s">
        <v>43</v>
      </c>
      <c r="H10" s="63">
        <v>3400</v>
      </c>
      <c r="I10" s="63" t="s">
        <v>43</v>
      </c>
      <c r="J10" s="60">
        <f>F10*H10</f>
        <v>3400</v>
      </c>
      <c r="K10" s="61">
        <f>J10/2</f>
        <v>1700</v>
      </c>
      <c r="L10" s="61">
        <f>J10-K10</f>
        <v>1700</v>
      </c>
      <c r="M10" s="60">
        <v>2975.2066115702482</v>
      </c>
      <c r="N10" s="59" t="s">
        <v>36</v>
      </c>
      <c r="O10" s="59" t="s">
        <v>35</v>
      </c>
      <c r="P10" s="59"/>
    </row>
    <row r="11" spans="1:19" s="53" customFormat="1" ht="30" customHeight="1">
      <c r="A11" s="59" t="s">
        <v>42</v>
      </c>
      <c r="B11" s="59" t="s">
        <v>41</v>
      </c>
      <c r="C11" s="64" t="s">
        <v>40</v>
      </c>
      <c r="D11" s="59" t="s">
        <v>45</v>
      </c>
      <c r="E11" s="65" t="s">
        <v>44</v>
      </c>
      <c r="F11" s="63">
        <v>1</v>
      </c>
      <c r="G11" s="63" t="s">
        <v>43</v>
      </c>
      <c r="H11" s="63">
        <v>5000</v>
      </c>
      <c r="I11" s="63" t="s">
        <v>43</v>
      </c>
      <c r="J11" s="60">
        <f>F11*H11</f>
        <v>5000</v>
      </c>
      <c r="K11" s="61">
        <f>J11/2</f>
        <v>2500</v>
      </c>
      <c r="L11" s="61">
        <f>J11-K11</f>
        <v>2500</v>
      </c>
      <c r="M11" s="60">
        <v>2258</v>
      </c>
      <c r="N11" s="59" t="s">
        <v>36</v>
      </c>
      <c r="O11" s="59" t="s">
        <v>35</v>
      </c>
      <c r="P11" s="59"/>
    </row>
    <row r="12" spans="1:19" s="53" customFormat="1" ht="30" customHeight="1">
      <c r="A12" s="59" t="s">
        <v>42</v>
      </c>
      <c r="B12" s="59" t="s">
        <v>41</v>
      </c>
      <c r="C12" s="64" t="s">
        <v>40</v>
      </c>
      <c r="D12" s="59" t="s">
        <v>39</v>
      </c>
      <c r="E12" s="59" t="s">
        <v>38</v>
      </c>
      <c r="F12" s="63">
        <v>300</v>
      </c>
      <c r="G12" s="63" t="s">
        <v>37</v>
      </c>
      <c r="H12" s="62">
        <v>2.2999999999999998</v>
      </c>
      <c r="I12" s="62" t="s">
        <v>37</v>
      </c>
      <c r="J12" s="60">
        <f>+F12*H12</f>
        <v>690</v>
      </c>
      <c r="K12" s="61">
        <f>J12/2</f>
        <v>345</v>
      </c>
      <c r="L12" s="61">
        <f>+J12-K12</f>
        <v>345</v>
      </c>
      <c r="M12" s="60">
        <v>2975.2066115702482</v>
      </c>
      <c r="N12" s="59" t="s">
        <v>36</v>
      </c>
      <c r="O12" s="59" t="s">
        <v>35</v>
      </c>
      <c r="P12" s="59"/>
    </row>
    <row r="13" spans="1:19" s="53" customFormat="1" ht="30" customHeight="1">
      <c r="A13" s="54"/>
      <c r="B13" s="54"/>
      <c r="C13" s="58"/>
      <c r="D13" s="54"/>
      <c r="E13" s="54"/>
      <c r="F13" s="57"/>
      <c r="G13" s="57"/>
      <c r="H13" s="56"/>
      <c r="I13" s="56"/>
      <c r="J13" s="55"/>
      <c r="K13" s="55"/>
      <c r="L13" s="55"/>
      <c r="M13" s="54"/>
      <c r="N13" s="54"/>
      <c r="O13" s="54"/>
      <c r="P13" s="54"/>
    </row>
    <row r="14" spans="1:19" s="53" customFormat="1" ht="30" customHeight="1">
      <c r="A14" s="54"/>
      <c r="B14" s="54"/>
      <c r="C14" s="58"/>
      <c r="D14" s="54"/>
      <c r="E14" s="54"/>
      <c r="F14" s="57"/>
      <c r="G14" s="57"/>
      <c r="H14" s="56"/>
      <c r="I14" s="56"/>
      <c r="J14" s="55"/>
      <c r="K14" s="55"/>
      <c r="L14" s="55"/>
      <c r="M14" s="54"/>
      <c r="N14" s="54"/>
      <c r="O14" s="54"/>
      <c r="P14" s="54"/>
    </row>
    <row r="15" spans="1:19" s="53" customFormat="1" ht="30" customHeight="1">
      <c r="A15" s="54"/>
      <c r="B15" s="54"/>
      <c r="C15" s="58"/>
      <c r="D15" s="54"/>
      <c r="E15" s="54"/>
      <c r="F15" s="57"/>
      <c r="G15" s="57"/>
      <c r="H15" s="56"/>
      <c r="I15" s="56"/>
      <c r="J15" s="55"/>
      <c r="K15" s="55"/>
      <c r="L15" s="55"/>
      <c r="M15" s="54"/>
      <c r="N15" s="54"/>
      <c r="O15" s="54"/>
      <c r="P15" s="54"/>
    </row>
    <row r="16" spans="1:19" s="53" customFormat="1" ht="30" customHeight="1">
      <c r="A16" s="54"/>
      <c r="B16" s="54"/>
      <c r="C16" s="58"/>
      <c r="D16" s="54"/>
      <c r="E16" s="54"/>
      <c r="F16" s="57"/>
      <c r="G16" s="57"/>
      <c r="H16" s="56"/>
      <c r="I16" s="56"/>
      <c r="J16" s="55"/>
      <c r="K16" s="55"/>
      <c r="L16" s="55"/>
      <c r="M16" s="54"/>
      <c r="N16" s="54"/>
      <c r="O16" s="54"/>
      <c r="P16" s="54"/>
    </row>
    <row r="17" spans="1:16" s="53" customFormat="1" ht="30" customHeight="1">
      <c r="A17" s="54"/>
      <c r="B17" s="54"/>
      <c r="C17" s="58"/>
      <c r="D17" s="54"/>
      <c r="E17" s="54"/>
      <c r="F17" s="57"/>
      <c r="G17" s="57"/>
      <c r="H17" s="56"/>
      <c r="I17" s="56"/>
      <c r="J17" s="55"/>
      <c r="K17" s="55"/>
      <c r="L17" s="55"/>
      <c r="M17" s="54"/>
      <c r="N17" s="54"/>
      <c r="O17" s="54"/>
      <c r="P17" s="54"/>
    </row>
    <row r="18" spans="1:16" s="53" customFormat="1" ht="30" customHeight="1">
      <c r="A18" s="54"/>
      <c r="B18" s="54"/>
      <c r="C18" s="58"/>
      <c r="D18" s="54"/>
      <c r="E18" s="54"/>
      <c r="F18" s="57"/>
      <c r="G18" s="57"/>
      <c r="H18" s="56"/>
      <c r="I18" s="56"/>
      <c r="J18" s="55"/>
      <c r="K18" s="55"/>
      <c r="L18" s="55"/>
      <c r="M18" s="54"/>
      <c r="N18" s="54"/>
      <c r="O18" s="54"/>
      <c r="P18" s="54"/>
    </row>
    <row r="19" spans="1:16" s="53" customFormat="1" ht="30" customHeight="1">
      <c r="A19" s="54"/>
      <c r="B19" s="54"/>
      <c r="C19" s="58"/>
      <c r="D19" s="54"/>
      <c r="E19" s="54"/>
      <c r="F19" s="57"/>
      <c r="G19" s="57"/>
      <c r="H19" s="56"/>
      <c r="I19" s="56"/>
      <c r="J19" s="55"/>
      <c r="K19" s="55"/>
      <c r="L19" s="55"/>
      <c r="M19" s="54"/>
      <c r="N19" s="54"/>
      <c r="O19" s="54"/>
      <c r="P19" s="54"/>
    </row>
  </sheetData>
  <mergeCells count="15">
    <mergeCell ref="A2:P2"/>
    <mergeCell ref="N7:N8"/>
    <mergeCell ref="J7:L7"/>
    <mergeCell ref="E7:E8"/>
    <mergeCell ref="A7:A8"/>
    <mergeCell ref="C7:D7"/>
    <mergeCell ref="P7:P8"/>
    <mergeCell ref="B7:B8"/>
    <mergeCell ref="M7:M8"/>
    <mergeCell ref="F7:G7"/>
    <mergeCell ref="A3:P3"/>
    <mergeCell ref="A4:P4"/>
    <mergeCell ref="A5:P5"/>
    <mergeCell ref="H7:I7"/>
    <mergeCell ref="O7:O8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N14"/>
  <sheetViews>
    <sheetView tabSelected="1" view="pageBreakPreview" zoomScale="70" zoomScaleNormal="85" zoomScaleSheetLayoutView="70" workbookViewId="0">
      <selection activeCell="G3" sqref="G3"/>
    </sheetView>
  </sheetViews>
  <sheetFormatPr defaultRowHeight="16.5"/>
  <cols>
    <col min="1" max="1" width="13.625" style="3" customWidth="1"/>
    <col min="2" max="2" width="23.625" style="3" customWidth="1"/>
    <col min="3" max="3" width="11.375" style="3" customWidth="1"/>
    <col min="4" max="4" width="18.25" style="3" customWidth="1"/>
    <col min="5" max="6" width="10.625" style="3" customWidth="1"/>
    <col min="7" max="9" width="14.625" style="3" customWidth="1"/>
    <col min="10" max="10" width="12.125" style="3" customWidth="1"/>
    <col min="11" max="11" width="12.875" style="3" customWidth="1"/>
    <col min="12" max="12" width="12.75" style="3" customWidth="1"/>
    <col min="13" max="13" width="13.5" style="3" customWidth="1"/>
    <col min="14" max="16384" width="9" style="3"/>
  </cols>
  <sheetData>
    <row r="1" spans="1:14" ht="9.75" customHeight="1">
      <c r="A1" s="1"/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</row>
    <row r="2" spans="1:14" ht="39" customHeight="1">
      <c r="A2" s="100" t="s">
        <v>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33" customHeight="1" thickBot="1">
      <c r="A3" s="101" t="s">
        <v>61</v>
      </c>
      <c r="B3" s="101"/>
      <c r="C3" s="101"/>
      <c r="D3" s="101"/>
      <c r="E3" s="101"/>
      <c r="F3" s="101"/>
      <c r="G3" s="4"/>
      <c r="H3" s="4"/>
      <c r="I3" s="4"/>
      <c r="J3" s="4"/>
      <c r="K3" s="4"/>
      <c r="L3" s="4"/>
      <c r="M3" s="4"/>
    </row>
    <row r="4" spans="1:14" ht="30" customHeight="1">
      <c r="A4" s="102" t="s">
        <v>12</v>
      </c>
      <c r="B4" s="104" t="s">
        <v>8</v>
      </c>
      <c r="C4" s="104"/>
      <c r="D4" s="112" t="s">
        <v>20</v>
      </c>
      <c r="E4" s="105" t="s">
        <v>22</v>
      </c>
      <c r="F4" s="105" t="s">
        <v>4</v>
      </c>
      <c r="G4" s="107" t="s">
        <v>3</v>
      </c>
      <c r="H4" s="107"/>
      <c r="I4" s="107"/>
      <c r="J4" s="108" t="s">
        <v>24</v>
      </c>
      <c r="K4" s="108" t="s">
        <v>14</v>
      </c>
      <c r="L4" s="34" t="s">
        <v>9</v>
      </c>
      <c r="M4" s="110" t="s">
        <v>13</v>
      </c>
    </row>
    <row r="5" spans="1:14" ht="30" customHeight="1">
      <c r="A5" s="103"/>
      <c r="B5" s="35" t="s">
        <v>5</v>
      </c>
      <c r="C5" s="35" t="s">
        <v>2</v>
      </c>
      <c r="D5" s="113"/>
      <c r="E5" s="106"/>
      <c r="F5" s="106"/>
      <c r="G5" s="36" t="s">
        <v>1</v>
      </c>
      <c r="H5" s="37" t="s">
        <v>6</v>
      </c>
      <c r="I5" s="37" t="s">
        <v>7</v>
      </c>
      <c r="J5" s="109"/>
      <c r="K5" s="109"/>
      <c r="L5" s="38" t="s">
        <v>10</v>
      </c>
      <c r="M5" s="111"/>
    </row>
    <row r="6" spans="1:14" ht="27.95" customHeight="1">
      <c r="A6" s="39" t="s">
        <v>0</v>
      </c>
      <c r="B6" s="40"/>
      <c r="C6" s="41"/>
      <c r="D6" s="40"/>
      <c r="E6" s="42">
        <f>SUBTOTAL(9,E7:E14)</f>
        <v>660</v>
      </c>
      <c r="F6" s="42"/>
      <c r="G6" s="42">
        <f>SUBTOTAL(9,G7:G14)</f>
        <v>14520</v>
      </c>
      <c r="H6" s="42">
        <f>SUBTOTAL(9,H7:H14)</f>
        <v>7260</v>
      </c>
      <c r="I6" s="42">
        <f>SUBTOTAL(9,I7:I14)</f>
        <v>7260</v>
      </c>
      <c r="J6" s="43"/>
      <c r="K6" s="43"/>
      <c r="L6" s="43"/>
      <c r="M6" s="44"/>
    </row>
    <row r="7" spans="1:14" ht="27.95" customHeight="1">
      <c r="A7" s="45" t="s">
        <v>11</v>
      </c>
      <c r="B7" s="47">
        <f>COUNTA(B8:B14)</f>
        <v>1</v>
      </c>
      <c r="C7" s="48"/>
      <c r="D7" s="46"/>
      <c r="E7" s="49">
        <f>SUBTOTAL(9,E8:E14)</f>
        <v>660</v>
      </c>
      <c r="F7" s="50"/>
      <c r="G7" s="49">
        <f>SUBTOTAL(9,G8:G14)</f>
        <v>14520</v>
      </c>
      <c r="H7" s="49">
        <f t="shared" ref="H7:I7" si="0">SUBTOTAL(9,H8:H14)</f>
        <v>7260</v>
      </c>
      <c r="I7" s="49">
        <f t="shared" si="0"/>
        <v>7260</v>
      </c>
      <c r="J7" s="51"/>
      <c r="K7" s="51"/>
      <c r="L7" s="51"/>
      <c r="M7" s="52"/>
    </row>
    <row r="8" spans="1:14" s="32" customFormat="1" ht="27.95" customHeight="1">
      <c r="A8" s="24" t="s">
        <v>17</v>
      </c>
      <c r="B8" s="33" t="s">
        <v>15</v>
      </c>
      <c r="C8" s="26" t="s">
        <v>16</v>
      </c>
      <c r="D8" s="25" t="s">
        <v>21</v>
      </c>
      <c r="E8" s="27">
        <v>660</v>
      </c>
      <c r="F8" s="28">
        <v>22</v>
      </c>
      <c r="G8" s="29">
        <f>E8*F8</f>
        <v>14520</v>
      </c>
      <c r="H8" s="29">
        <f>G8/2</f>
        <v>7260</v>
      </c>
      <c r="I8" s="29">
        <f>G8-H8</f>
        <v>7260</v>
      </c>
      <c r="J8" s="30">
        <v>5000</v>
      </c>
      <c r="K8" s="30" t="s">
        <v>18</v>
      </c>
      <c r="L8" s="30" t="s">
        <v>19</v>
      </c>
      <c r="M8" s="31"/>
    </row>
    <row r="9" spans="1:14" s="6" customFormat="1" ht="27.95" customHeight="1">
      <c r="A9" s="7"/>
      <c r="B9" s="16"/>
      <c r="C9" s="17"/>
      <c r="D9" s="15"/>
      <c r="E9" s="18"/>
      <c r="F9" s="19"/>
      <c r="G9" s="20"/>
      <c r="H9" s="20"/>
      <c r="I9" s="20"/>
      <c r="J9" s="21"/>
      <c r="K9" s="21"/>
      <c r="L9" s="21"/>
      <c r="M9" s="23"/>
    </row>
    <row r="10" spans="1:14" s="6" customFormat="1" ht="27.95" customHeight="1">
      <c r="A10" s="7"/>
      <c r="B10" s="16"/>
      <c r="C10" s="17"/>
      <c r="D10" s="15"/>
      <c r="E10" s="18"/>
      <c r="F10" s="19"/>
      <c r="G10" s="20"/>
      <c r="H10" s="20"/>
      <c r="I10" s="20"/>
      <c r="J10" s="21"/>
      <c r="K10" s="21"/>
      <c r="L10" s="21"/>
      <c r="M10" s="23"/>
    </row>
    <row r="11" spans="1:14" s="6" customFormat="1" ht="27.95" customHeight="1">
      <c r="A11" s="7"/>
      <c r="B11" s="9"/>
      <c r="C11" s="10"/>
      <c r="D11" s="8"/>
      <c r="E11" s="11"/>
      <c r="F11" s="12"/>
      <c r="G11" s="13"/>
      <c r="H11" s="13"/>
      <c r="I11" s="13"/>
      <c r="J11" s="2"/>
      <c r="K11" s="2"/>
      <c r="L11" s="2"/>
      <c r="M11" s="22"/>
    </row>
    <row r="12" spans="1:14" s="6" customFormat="1" ht="27.95" customHeight="1">
      <c r="A12" s="7"/>
      <c r="B12" s="9"/>
      <c r="C12" s="10"/>
      <c r="D12" s="8"/>
      <c r="E12" s="11"/>
      <c r="F12" s="12"/>
      <c r="G12" s="13"/>
      <c r="H12" s="13"/>
      <c r="I12" s="13"/>
      <c r="J12" s="2"/>
      <c r="K12" s="2"/>
      <c r="L12" s="2"/>
      <c r="M12" s="14"/>
    </row>
    <row r="13" spans="1:14" s="6" customFormat="1" ht="27.95" customHeight="1">
      <c r="A13" s="7"/>
      <c r="B13" s="9"/>
      <c r="C13" s="10"/>
      <c r="D13" s="8"/>
      <c r="E13" s="11"/>
      <c r="F13" s="12"/>
      <c r="G13" s="13"/>
      <c r="H13" s="13"/>
      <c r="I13" s="13"/>
      <c r="J13" s="2"/>
      <c r="K13" s="2"/>
      <c r="L13" s="2"/>
      <c r="M13" s="14"/>
    </row>
    <row r="14" spans="1:14" s="6" customFormat="1" ht="27.95" customHeight="1">
      <c r="A14" s="7"/>
      <c r="B14" s="9"/>
      <c r="C14" s="10"/>
      <c r="D14" s="8"/>
      <c r="E14" s="11"/>
      <c r="F14" s="12"/>
      <c r="G14" s="13"/>
      <c r="H14" s="13"/>
      <c r="I14" s="13"/>
      <c r="J14" s="2"/>
      <c r="K14" s="2"/>
      <c r="L14" s="2"/>
      <c r="M14" s="14"/>
    </row>
  </sheetData>
  <mergeCells count="11">
    <mergeCell ref="A2:N2"/>
    <mergeCell ref="A3:F3"/>
    <mergeCell ref="A4:A5"/>
    <mergeCell ref="B4:C4"/>
    <mergeCell ref="F4:F5"/>
    <mergeCell ref="G4:I4"/>
    <mergeCell ref="K4:K5"/>
    <mergeCell ref="M4:M5"/>
    <mergeCell ref="J4:J5"/>
    <mergeCell ref="D4:D5"/>
    <mergeCell ref="E4:E5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자두</vt:lpstr>
      <vt:lpstr>포도비가림</vt:lpstr>
      <vt:lpstr>Sheet1</vt:lpstr>
      <vt:lpstr>포도비가림!Print_Area</vt:lpstr>
      <vt:lpstr>포도비가림!Print_Titles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예천군</dc:creator>
  <cp:lastModifiedBy>농정</cp:lastModifiedBy>
  <cp:lastPrinted>2019-02-20T06:55:47Z</cp:lastPrinted>
  <dcterms:created xsi:type="dcterms:W3CDTF">2014-02-19T00:48:00Z</dcterms:created>
  <dcterms:modified xsi:type="dcterms:W3CDTF">2020-01-09T00:26:15Z</dcterms:modified>
</cp:coreProperties>
</file>